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695" activeTab="0"/>
  </bookViews>
  <sheets>
    <sheet name="invulform" sheetId="1" r:id="rId1"/>
    <sheet name="-" sheetId="2" r:id="rId2"/>
  </sheets>
  <definedNames>
    <definedName name="_xlfn.IFERROR" hidden="1">#NAME?</definedName>
    <definedName name="_xlnm.Print_Area" localSheetId="0">'invulform'!$B$2:$J$112</definedName>
  </definedNames>
  <calcPr fullCalcOnLoad="1"/>
</workbook>
</file>

<file path=xl/sharedStrings.xml><?xml version="1.0" encoding="utf-8"?>
<sst xmlns="http://schemas.openxmlformats.org/spreadsheetml/2006/main" count="233" uniqueCount="191">
  <si>
    <t>Didier Deylgat en Isabel Joseph</t>
  </si>
  <si>
    <t>Hoogledestraat 97a - 8610 Kortemark - Tel: 051/ 62 90 40 - Gsm: 0479/682 110 - Fax: 051/ 77 16 14</t>
  </si>
  <si>
    <t>Dit formulier digitaal invullen, opslaan op uw computer en  doormailen naar info@tenboogaerde.be</t>
  </si>
  <si>
    <t>Datum:</t>
  </si>
  <si>
    <t>Naam klant:</t>
  </si>
  <si>
    <t>Aankomstuur:</t>
  </si>
  <si>
    <t>Gsm klant:</t>
  </si>
  <si>
    <t>Aantal volwassenen:</t>
  </si>
  <si>
    <t>Email:</t>
  </si>
  <si>
    <t>Tafelschikking:</t>
  </si>
  <si>
    <t>Kind(eren)</t>
  </si>
  <si>
    <t>info@tenboogaerde.be  -  www.tenboogaerde.be</t>
  </si>
  <si>
    <t>Extra info:</t>
  </si>
  <si>
    <t>(Al de blauwe velden zijn verplicht in te vullen, anders kan je het document niet opslaan)</t>
  </si>
  <si>
    <t>1ste voorgerecht:</t>
  </si>
  <si>
    <t>2e voorgerecht:</t>
  </si>
  <si>
    <t>Hoofdgerecht:</t>
  </si>
  <si>
    <t>Dessert:</t>
  </si>
  <si>
    <t>Eventuele speciale wensen of opmerkingen kan je hieronder noteren:</t>
  </si>
  <si>
    <t>8 tem 11 pers.:</t>
  </si>
  <si>
    <t>aantal ronde tafels:</t>
  </si>
  <si>
    <t>volwassenen</t>
  </si>
  <si>
    <t>aantal ovalen tafels:</t>
  </si>
  <si>
    <t>12 tem 24 pers.:</t>
  </si>
  <si>
    <t>(vul hierna het aantal volwassen en eventueel kinderen in die je aan een ronde of ovalen tafel wenst te plaatsen)</t>
  </si>
  <si>
    <t>UPGRADE VAN ALL-IN MENU</t>
  </si>
  <si>
    <t>Aantal Kinderen:</t>
  </si>
  <si>
    <t>Totaal aantal :</t>
  </si>
  <si>
    <t>Koffie met versnaperingen</t>
  </si>
  <si>
    <t>OPMERKING - TAFELSCHIKKING</t>
  </si>
  <si>
    <t>PRIJSINDICATIE</t>
  </si>
  <si>
    <t>Glutenvrij:</t>
  </si>
  <si>
    <t>Volwassenen zonder speciale wensen:</t>
  </si>
  <si>
    <t>van 4 t.e.m. 11 jaar</t>
  </si>
  <si>
    <t>van 12 t.e.m. 14 jaar</t>
  </si>
  <si>
    <t>minder dan 3 jaar</t>
  </si>
  <si>
    <t>Aantal kinderen:</t>
  </si>
  <si>
    <t>Nee</t>
  </si>
  <si>
    <t>Prijstotaal voor de volwassenen</t>
  </si>
  <si>
    <t>(aantal kinderen hieronder bij juiste leeftijd in te vullen)</t>
  </si>
  <si>
    <t>vul het aantal kinderen in bij de juiste kolom en leeftijd (laat blauwe velden niet leeg, maar zet een 0)</t>
  </si>
  <si>
    <t xml:space="preserve">vervolgens dit document als bijlage doormailen naar info@tenboogaerde.be     </t>
  </si>
  <si>
    <t>indien al de blauwe velden ingevuld zijn, kan je het document opslaan,</t>
  </si>
  <si>
    <t>Keuze feestmenu:</t>
  </si>
  <si>
    <t xml:space="preserve"> - vul eventueel hier de gelegenheid van uw feest in  -</t>
  </si>
  <si>
    <t>KEUZE GERECHTEN</t>
  </si>
  <si>
    <t>Huisaperitief of fruitsap met 3 welkomsthapjes</t>
  </si>
  <si>
    <t>1 uur receptie extra met Kir en fruitsap + 5 verzorgde hapjes van de chef</t>
  </si>
  <si>
    <t>upgrade van Cava Brut</t>
  </si>
  <si>
    <t>upgrade van Cava Brut en geselecteerde Kasteelwijnen (wit + rood)</t>
  </si>
  <si>
    <t>upgrade van geselecteerde Kasteelwijnen (wit+rood)</t>
  </si>
  <si>
    <t>selecteer</t>
  </si>
  <si>
    <t xml:space="preserve"> p.p.</t>
  </si>
  <si>
    <t>KIDS en JUNIORS</t>
  </si>
  <si>
    <t>Selecteer hieronder je gewenste voorgerecht(en) - hoofdgerecht en dessert</t>
  </si>
  <si>
    <t xml:space="preserve">Meerprijs keuze gerecht/bereiding </t>
  </si>
  <si>
    <t>onze hoofdgerechten worden allemaal voor een 2de maal bediend met extra groenten</t>
  </si>
  <si>
    <t>aperitief, geselecteerde huiswijnen, alle reguliere dranken en waters tijdens het diner zijn naar hartelust (tot aan de koffie)</t>
  </si>
  <si>
    <t>-</t>
  </si>
  <si>
    <t>suppl op 75€</t>
  </si>
  <si>
    <t>1 tot 1,5 uur kidsreceptie (chips/nootjes/frisdrank/… + leuke attentie)</t>
  </si>
  <si>
    <t>Supplement(en) van de upgrade(s)</t>
  </si>
  <si>
    <t>Prijstotaal voor de kinderen die mee eten met all-in menu</t>
  </si>
  <si>
    <t>kids eten mee met all-menu</t>
  </si>
  <si>
    <t>all-in feestmenu is enkel verkrijgbaar vanaf 10 personen per tafel met telkens 1 keuze per gerechtengroep.</t>
  </si>
  <si>
    <t>tot suppl</t>
  </si>
  <si>
    <t>Indicatieve prijs van feest</t>
  </si>
  <si>
    <t>APERITIEF FORMULE</t>
  </si>
  <si>
    <t>Champagne Maison</t>
  </si>
  <si>
    <t xml:space="preserve">U wenst liever met schuimwijn of champagne uw receptie te geven? Uw all-in menu ( verminderd met 3€ p.p. - min kirr en 3 hapjes) </t>
  </si>
  <si>
    <t xml:space="preserve">kunt u aanvullen met onze forfait formules van hapjes en aperitief of per fles aanvullen op uw menu
</t>
  </si>
  <si>
    <t>Upgrade aperitief formule</t>
  </si>
  <si>
    <t>selecteer aantal hapjes :</t>
  </si>
  <si>
    <t>selecteer aperitief :</t>
  </si>
  <si>
    <t>Geen</t>
  </si>
  <si>
    <t>Blanc de Blancs schuimwijn</t>
  </si>
  <si>
    <t>Brut de Mosny Chenin Blanc</t>
  </si>
  <si>
    <t>Cava Maison Brut</t>
  </si>
  <si>
    <t>prijs p.p.:</t>
  </si>
  <si>
    <t>(1 uur receptie voor 3 tem 5 hapjes; 1,5 uur receptie voor 7 tem 9 hapjes; 2 uur receptie voor 10 tem 12 hapjes)</t>
  </si>
  <si>
    <t>BDB3</t>
  </si>
  <si>
    <t>BDB4</t>
  </si>
  <si>
    <t>BDB5</t>
  </si>
  <si>
    <t>BDB7</t>
  </si>
  <si>
    <t>BDB8</t>
  </si>
  <si>
    <t>BDB9</t>
  </si>
  <si>
    <t>BDB10</t>
  </si>
  <si>
    <t>BDB11</t>
  </si>
  <si>
    <t>BDB12</t>
  </si>
  <si>
    <t>BDM3</t>
  </si>
  <si>
    <t>BDM4</t>
  </si>
  <si>
    <t>BDM5</t>
  </si>
  <si>
    <t>BDM7</t>
  </si>
  <si>
    <t>BDM8</t>
  </si>
  <si>
    <t>BDM9</t>
  </si>
  <si>
    <t>BDM10</t>
  </si>
  <si>
    <t>BDM11</t>
  </si>
  <si>
    <t>BDM12</t>
  </si>
  <si>
    <t>CMB3</t>
  </si>
  <si>
    <t>CMB4</t>
  </si>
  <si>
    <t>CMB5</t>
  </si>
  <si>
    <t>CMB7</t>
  </si>
  <si>
    <t>CMB8</t>
  </si>
  <si>
    <t>CMB9</t>
  </si>
  <si>
    <t>CMB10</t>
  </si>
  <si>
    <t>CMB11</t>
  </si>
  <si>
    <t>CMB12</t>
  </si>
  <si>
    <t>CHA3</t>
  </si>
  <si>
    <t>CHA4</t>
  </si>
  <si>
    <t>CHA5</t>
  </si>
  <si>
    <t>CHA7</t>
  </si>
  <si>
    <t>CHA8</t>
  </si>
  <si>
    <t>CHA9</t>
  </si>
  <si>
    <t>CHA10</t>
  </si>
  <si>
    <t>CHA11</t>
  </si>
  <si>
    <t>CHA12</t>
  </si>
  <si>
    <t>BDBN</t>
  </si>
  <si>
    <t>CMBN</t>
  </si>
  <si>
    <t>CHAN</t>
  </si>
  <si>
    <t>BDMN</t>
  </si>
  <si>
    <t>NN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</si>
  <si>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</si>
  <si>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</si>
  <si>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</si>
  <si>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</si>
  <si>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</si>
  <si>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</si>
  <si>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</si>
  <si>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</si>
  <si>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</si>
  <si>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</si>
  <si>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</si>
  <si>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</si>
  <si>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</si>
  <si>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korting appero formule</t>
  </si>
  <si>
    <t>kinderbuffet</t>
  </si>
  <si>
    <t>foto op ijstaart ( +6€ )</t>
  </si>
  <si>
    <t>supplement ijstaart</t>
  </si>
  <si>
    <t>kids all-inmenu</t>
  </si>
  <si>
    <t>&gt;3j</t>
  </si>
  <si>
    <t>4-11j</t>
  </si>
  <si>
    <t>12-14j</t>
  </si>
  <si>
    <t>kids buffet</t>
  </si>
  <si>
    <t>supl 1U5hapjes</t>
  </si>
  <si>
    <t>supplement apero formule</t>
  </si>
  <si>
    <t>supl kidsreceptie</t>
  </si>
  <si>
    <t>Prijstotaal voor de kinderen die kinderbuffet nemen</t>
  </si>
  <si>
    <t>totaal</t>
  </si>
  <si>
    <t xml:space="preserve"> eten kids totaal</t>
  </si>
  <si>
    <t>tot eten volw</t>
  </si>
  <si>
    <t>supl cava</t>
  </si>
  <si>
    <t>supl kasteel</t>
  </si>
  <si>
    <t>cava+kasteel</t>
  </si>
  <si>
    <t>tot supl volw</t>
  </si>
  <si>
    <t>€</t>
  </si>
  <si>
    <t>pp -apero</t>
  </si>
  <si>
    <t>indien ouder dan 14 jaar worden de kinderen gerekend als volwassene</t>
  </si>
  <si>
    <t>Tussengerecht:</t>
  </si>
  <si>
    <t>OK</t>
  </si>
  <si>
    <t>Supplement kidsmenu</t>
  </si>
  <si>
    <t>suppl kids all-in</t>
  </si>
  <si>
    <t>suppl kids buffet</t>
  </si>
  <si>
    <t>* deze prijs is indicatief. De afrekening is de dag zelf van het feest.</t>
  </si>
  <si>
    <t>* EINDTOTAAL:</t>
  </si>
  <si>
    <t>MENUFICHE VOORSTEL FEESTMENU 2019</t>
  </si>
  <si>
    <t>tot eten pp</t>
  </si>
  <si>
    <t>suppl op 59€</t>
  </si>
  <si>
    <t>All-in Feestmenu aan 59€</t>
  </si>
  <si>
    <t>Verfijnde soepen naar keuze en volgens seizoensaanbod</t>
  </si>
  <si>
    <t>Carpaccio van runderhaas - Parmezaan/tomatenstructuren/balsamico</t>
  </si>
  <si>
    <t>Slaatje met Italiaanse ham - huisbereid kroketje/tomaat/Parmezaan</t>
  </si>
  <si>
    <t>Gerookte Noorse zalm - gel van citroen/kruidenslaatje/dressing van rode biet/basilicum</t>
  </si>
  <si>
    <t>Op vel gebakken Zeebaars -seizoensgroenten/tempura van courgette/kokos</t>
  </si>
  <si>
    <t>Huisbereide garnaalkroketten - gefruite peterselie/tartaarsaus/citroen</t>
  </si>
  <si>
    <t>Licht gerookt varkenshaasje - oude port/verse marktgroentjes/kroket</t>
  </si>
  <si>
    <t>Geroosterde zalm - baby-leaf spinazie/mousseline/jonge aardappel</t>
  </si>
  <si>
    <t>Gegrild rundsstukje - verse béarnaise/seizoensboeket/verse friet</t>
  </si>
  <si>
    <t>Parelhoen - kruidenkorstje/pomme dauphine/Pink lady/veenbessen</t>
  </si>
  <si>
    <t>Vanille roomijs - warme chocoladesaus</t>
  </si>
  <si>
    <t>Roomsoesjes - praliné-ijs/karamel</t>
  </si>
  <si>
    <t>Gebrande vanillecrème - cassonade</t>
  </si>
  <si>
    <t>Gebakje naar keuze - aangepast sausje/ijs</t>
  </si>
  <si>
    <t>Pracht van een ijstaart - aangepast aan uw feest (+3€)</t>
  </si>
  <si>
    <t>suppl op 67€</t>
  </si>
  <si>
    <t>Ond. nummer: 0888.977.779 - Rek nr : 068-9097581-75 - Iban BE05 0689 0975 - BIC GKCCBEBB</t>
  </si>
  <si>
    <t>Vegetariërs (geen vlees, geen vis, wel ei):</t>
  </si>
  <si>
    <t>Pescotariërs (geen vlees, wel vis):</t>
  </si>
  <si>
    <r>
      <t>Lactosevrij</t>
    </r>
    <r>
      <rPr>
        <b/>
        <sz val="8"/>
        <color indexed="8"/>
        <rFont val="Calibri"/>
        <family val="2"/>
      </rPr>
      <t>:</t>
    </r>
  </si>
  <si>
    <t>Veganisten (totaal geen vlees/vis/ei of dierlijke produkten):</t>
  </si>
  <si>
    <t>Vissetariërs (geen vis, wel vlees):</t>
  </si>
  <si>
    <t>Gluten- en lactosevrij: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</si>
</sst>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.00"/>
    <numFmt numFmtId="181" formatCode="[$-813]dddd\ d\ mmmm\ yyyy"/>
    <numFmt numFmtId="182" formatCode="000"/>
    <numFmt numFmtId="183" formatCode="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0"/>
    <numFmt numFmtId="189" formatCode="&quot;€&quot;\ #,##0.00000"/>
    <numFmt numFmtId="190" formatCode="&quot;€&quot;\ 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color indexed="49"/>
      <name val="Calibri"/>
      <family val="2"/>
    </font>
    <font>
      <i/>
      <sz val="9"/>
      <color indexed="49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43"/>
      <name val="Calibri"/>
      <family val="2"/>
    </font>
    <font>
      <b/>
      <sz val="11"/>
      <color indexed="40"/>
      <name val="Calibri"/>
      <family val="2"/>
    </font>
    <font>
      <b/>
      <i/>
      <sz val="9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i/>
      <sz val="11"/>
      <color indexed="40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1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3"/>
      </bottom>
    </border>
    <border>
      <left style="thin">
        <color indexed="9"/>
      </left>
      <right style="medium"/>
      <top style="thin">
        <color indexed="9"/>
      </top>
      <bottom style="medium">
        <color indexed="1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13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1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9"/>
      </left>
      <right/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medium"/>
      <top style="thin">
        <color indexed="1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medium"/>
      <top>
        <color indexed="63"/>
      </top>
      <bottom style="thin">
        <color indexed="1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>
        <color indexed="13"/>
      </bottom>
    </border>
    <border>
      <left>
        <color indexed="63"/>
      </left>
      <right>
        <color indexed="63"/>
      </right>
      <top style="medium"/>
      <bottom style="thin">
        <color indexed="1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13"/>
      </bottom>
    </border>
    <border>
      <left style="medium"/>
      <right style="thin">
        <color indexed="9"/>
      </right>
      <top>
        <color indexed="63"/>
      </top>
      <bottom style="medium">
        <color indexed="1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3"/>
      </bottom>
    </border>
    <border>
      <left style="thin">
        <color indexed="9"/>
      </left>
      <right style="medium"/>
      <top>
        <color indexed="63"/>
      </top>
      <bottom style="medium">
        <color indexed="13"/>
      </bottom>
    </border>
    <border>
      <left style="medium"/>
      <right>
        <color indexed="63"/>
      </right>
      <top style="thin">
        <color indexed="9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3"/>
      </bottom>
    </border>
    <border>
      <left>
        <color indexed="63"/>
      </left>
      <right style="medium"/>
      <top style="thin">
        <color indexed="9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medium"/>
      <top style="thin">
        <color indexed="13"/>
      </top>
      <bottom style="thin">
        <color indexed="13"/>
      </bottom>
    </border>
    <border>
      <left style="thin">
        <color indexed="9"/>
      </left>
      <right style="thin">
        <color indexed="9"/>
      </right>
      <top/>
      <bottom style="medium"/>
    </border>
    <border>
      <left style="medium"/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/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51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13"/>
      </bottom>
    </border>
    <border>
      <left>
        <color indexed="63"/>
      </left>
      <right style="medium"/>
      <top style="thin">
        <color indexed="51"/>
      </top>
      <bottom style="medium">
        <color indexed="1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32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3" fillId="35" borderId="1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21" fillId="34" borderId="10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0" borderId="10" xfId="44" applyFont="1" applyFill="1" applyBorder="1" applyAlignment="1" applyProtection="1">
      <alignment/>
      <protection hidden="1"/>
    </xf>
    <xf numFmtId="0" fontId="7" fillId="0" borderId="19" xfId="44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 horizontal="left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0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/>
      <protection hidden="1"/>
    </xf>
    <xf numFmtId="0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left"/>
      <protection hidden="1"/>
    </xf>
    <xf numFmtId="0" fontId="0" fillId="0" borderId="30" xfId="0" applyNumberFormat="1" applyFill="1" applyBorder="1" applyAlignment="1" applyProtection="1">
      <alignment/>
      <protection hidden="1"/>
    </xf>
    <xf numFmtId="0" fontId="1" fillId="0" borderId="31" xfId="0" applyNumberFormat="1" applyFont="1" applyFill="1" applyBorder="1" applyAlignment="1" applyProtection="1">
      <alignment horizontal="right" vertical="center"/>
      <protection hidden="1"/>
    </xf>
    <xf numFmtId="0" fontId="3" fillId="0" borderId="32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1" fillId="0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alignment/>
      <protection hidden="1"/>
    </xf>
    <xf numFmtId="0" fontId="5" fillId="0" borderId="2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/>
      <protection hidden="1"/>
    </xf>
    <xf numFmtId="0" fontId="3" fillId="0" borderId="33" xfId="0" applyNumberFormat="1" applyFont="1" applyFill="1" applyBorder="1" applyAlignment="1" applyProtection="1">
      <alignment/>
      <protection hidden="1"/>
    </xf>
    <xf numFmtId="0" fontId="3" fillId="0" borderId="34" xfId="0" applyNumberFormat="1" applyFont="1" applyFill="1" applyBorder="1" applyAlignment="1" applyProtection="1">
      <alignment/>
      <protection hidden="1"/>
    </xf>
    <xf numFmtId="0" fontId="12" fillId="34" borderId="35" xfId="0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horizontal="left" vertical="center"/>
      <protection hidden="1"/>
    </xf>
    <xf numFmtId="0" fontId="12" fillId="34" borderId="36" xfId="0" applyFont="1" applyFill="1" applyBorder="1" applyAlignment="1" applyProtection="1">
      <alignment horizontal="left" vertical="center"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0" fillId="34" borderId="38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31" xfId="0" applyFill="1" applyBorder="1" applyAlignment="1" applyProtection="1">
      <alignment horizontal="right" vertic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hidden="1"/>
    </xf>
    <xf numFmtId="2" fontId="3" fillId="0" borderId="11" xfId="0" applyNumberFormat="1" applyFon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" fontId="3" fillId="0" borderId="11" xfId="0" applyNumberFormat="1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41" xfId="0" applyFill="1" applyBorder="1" applyAlignment="1" applyProtection="1">
      <alignment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180" fontId="0" fillId="0" borderId="11" xfId="0" applyNumberForma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0" fontId="0" fillId="0" borderId="10" xfId="0" applyNumberFormat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180" fontId="0" fillId="0" borderId="12" xfId="0" applyNumberFormat="1" applyBorder="1" applyAlignment="1" applyProtection="1">
      <alignment/>
      <protection hidden="1"/>
    </xf>
    <xf numFmtId="180" fontId="2" fillId="0" borderId="10" xfId="0" applyNumberFormat="1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34" borderId="34" xfId="0" applyFill="1" applyBorder="1" applyAlignment="1" applyProtection="1">
      <alignment horizontal="center"/>
      <protection hidden="1"/>
    </xf>
    <xf numFmtId="180" fontId="0" fillId="0" borderId="10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2" fillId="34" borderId="27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 vertical="center"/>
      <protection hidden="1"/>
    </xf>
    <xf numFmtId="0" fontId="22" fillId="34" borderId="28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 horizontal="left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right"/>
      <protection hidden="1"/>
    </xf>
    <xf numFmtId="180" fontId="0" fillId="0" borderId="10" xfId="0" applyNumberFormat="1" applyBorder="1" applyAlignment="1" applyProtection="1">
      <alignment horizontal="lef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8" fillId="0" borderId="47" xfId="0" applyFont="1" applyBorder="1" applyAlignment="1" applyProtection="1">
      <alignment/>
      <protection hidden="1"/>
    </xf>
    <xf numFmtId="0" fontId="12" fillId="34" borderId="41" xfId="0" applyFont="1" applyFill="1" applyBorder="1" applyAlignment="1" applyProtection="1">
      <alignment/>
      <protection hidden="1"/>
    </xf>
    <xf numFmtId="0" fontId="8" fillId="0" borderId="40" xfId="0" applyFont="1" applyBorder="1" applyAlignment="1" applyProtection="1">
      <alignment/>
      <protection hidden="1"/>
    </xf>
    <xf numFmtId="0" fontId="8" fillId="0" borderId="48" xfId="0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/>
      <protection hidden="1"/>
    </xf>
    <xf numFmtId="0" fontId="8" fillId="0" borderId="50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8" fillId="0" borderId="52" xfId="0" applyFont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3" fillId="34" borderId="41" xfId="0" applyFont="1" applyFill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6" fillId="0" borderId="55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0" fontId="21" fillId="34" borderId="11" xfId="0" applyFon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0" fontId="21" fillId="0" borderId="56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/>
      <protection hidden="1"/>
    </xf>
    <xf numFmtId="4" fontId="0" fillId="0" borderId="14" xfId="0" applyNumberForma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4" fontId="3" fillId="0" borderId="11" xfId="0" applyNumberFormat="1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hidden="1"/>
    </xf>
    <xf numFmtId="0" fontId="2" fillId="34" borderId="0" xfId="0" applyNumberFormat="1" applyFont="1" applyFill="1" applyAlignment="1" applyProtection="1">
      <alignment/>
      <protection hidden="1"/>
    </xf>
    <xf numFmtId="183" fontId="2" fillId="34" borderId="0" xfId="0" applyNumberFormat="1" applyFont="1" applyFill="1" applyAlignment="1" applyProtection="1">
      <alignment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/>
      <protection hidden="1"/>
    </xf>
    <xf numFmtId="0" fontId="21" fillId="34" borderId="12" xfId="0" applyFont="1" applyFill="1" applyBorder="1" applyAlignment="1" applyProtection="1">
      <alignment/>
      <protection hidden="1"/>
    </xf>
    <xf numFmtId="0" fontId="21" fillId="34" borderId="40" xfId="0" applyFont="1" applyFill="1" applyBorder="1" applyAlignment="1" applyProtection="1">
      <alignment/>
      <protection hidden="1"/>
    </xf>
    <xf numFmtId="0" fontId="21" fillId="34" borderId="31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2" fillId="34" borderId="59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4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0" xfId="0" applyBorder="1" applyAlignment="1" applyProtection="1">
      <alignment horizontal="left"/>
      <protection hidden="1"/>
    </xf>
    <xf numFmtId="180" fontId="0" fillId="0" borderId="40" xfId="0" applyNumberFormat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60" xfId="0" applyBorder="1" applyAlignment="1" applyProtection="1">
      <alignment horizontal="left"/>
      <protection hidden="1"/>
    </xf>
    <xf numFmtId="0" fontId="0" fillId="0" borderId="61" xfId="0" applyBorder="1" applyAlignment="1" applyProtection="1">
      <alignment horizontal="left"/>
      <protection hidden="1"/>
    </xf>
    <xf numFmtId="0" fontId="0" fillId="34" borderId="62" xfId="0" applyFill="1" applyBorder="1" applyAlignment="1" applyProtection="1">
      <alignment horizontal="center"/>
      <protection hidden="1"/>
    </xf>
    <xf numFmtId="180" fontId="0" fillId="0" borderId="60" xfId="0" applyNumberForma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right"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 hidden="1"/>
    </xf>
    <xf numFmtId="0" fontId="0" fillId="34" borderId="63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/>
      <protection hidden="1"/>
    </xf>
    <xf numFmtId="0" fontId="0" fillId="34" borderId="65" xfId="0" applyFont="1" applyFill="1" applyBorder="1" applyAlignment="1" applyProtection="1">
      <alignment/>
      <protection hidden="1"/>
    </xf>
    <xf numFmtId="0" fontId="43" fillId="0" borderId="2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/>
      <protection hidden="1"/>
    </xf>
    <xf numFmtId="0" fontId="43" fillId="34" borderId="10" xfId="0" applyFont="1" applyFill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180" fontId="43" fillId="0" borderId="10" xfId="0" applyNumberFormat="1" applyFont="1" applyFill="1" applyBorder="1" applyAlignment="1" applyProtection="1">
      <alignment horizontal="left" vertical="center"/>
      <protection locked="0"/>
    </xf>
    <xf numFmtId="2" fontId="43" fillId="0" borderId="10" xfId="0" applyNumberFormat="1" applyFont="1" applyFill="1" applyBorder="1" applyAlignment="1" applyProtection="1">
      <alignment horizontal="left"/>
      <protection locked="0"/>
    </xf>
    <xf numFmtId="180" fontId="43" fillId="0" borderId="10" xfId="0" applyNumberFormat="1" applyFont="1" applyFill="1" applyBorder="1" applyAlignment="1" applyProtection="1">
      <alignment horizontal="left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3" fillId="0" borderId="11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>
      <alignment/>
      <protection locked="0"/>
    </xf>
    <xf numFmtId="0" fontId="43" fillId="0" borderId="32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right"/>
      <protection locked="0"/>
    </xf>
    <xf numFmtId="183" fontId="43" fillId="0" borderId="10" xfId="0" applyNumberFormat="1" applyFont="1" applyFill="1" applyBorder="1" applyAlignment="1" applyProtection="1">
      <alignment horizontal="left"/>
      <protection locked="0"/>
    </xf>
    <xf numFmtId="0" fontId="43" fillId="34" borderId="10" xfId="0" applyFont="1" applyFill="1" applyBorder="1" applyAlignment="1" applyProtection="1">
      <alignment/>
      <protection hidden="1"/>
    </xf>
    <xf numFmtId="0" fontId="43" fillId="34" borderId="20" xfId="0" applyFont="1" applyFill="1" applyBorder="1" applyAlignment="1" applyProtection="1">
      <alignment horizontal="left"/>
      <protection locked="0"/>
    </xf>
    <xf numFmtId="0" fontId="43" fillId="34" borderId="10" xfId="0" applyFont="1" applyFill="1" applyBorder="1" applyAlignment="1" applyProtection="1">
      <alignment horizontal="left"/>
      <protection locked="0"/>
    </xf>
    <xf numFmtId="180" fontId="43" fillId="34" borderId="10" xfId="0" applyNumberFormat="1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"/>
      <protection hidden="1"/>
    </xf>
    <xf numFmtId="180" fontId="43" fillId="34" borderId="10" xfId="0" applyNumberFormat="1" applyFont="1" applyFill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Fill="1" applyBorder="1" applyAlignment="1" applyProtection="1">
      <alignment/>
      <protection/>
    </xf>
    <xf numFmtId="0" fontId="43" fillId="34" borderId="10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34" borderId="14" xfId="0" applyFont="1" applyFill="1" applyBorder="1" applyAlignment="1" applyProtection="1">
      <alignment/>
      <protection hidden="1"/>
    </xf>
    <xf numFmtId="0" fontId="43" fillId="34" borderId="10" xfId="0" applyFont="1" applyFill="1" applyBorder="1" applyAlignment="1" applyProtection="1">
      <alignment horizontal="center" vertical="center"/>
      <protection hidden="1"/>
    </xf>
    <xf numFmtId="180" fontId="43" fillId="34" borderId="10" xfId="0" applyNumberFormat="1" applyFont="1" applyFill="1" applyBorder="1" applyAlignment="1" applyProtection="1">
      <alignment horizontal="center" vertical="center"/>
      <protection hidden="1"/>
    </xf>
    <xf numFmtId="44" fontId="43" fillId="34" borderId="10" xfId="0" applyNumberFormat="1" applyFont="1" applyFill="1" applyBorder="1" applyAlignment="1" applyProtection="1">
      <alignment horizontal="center"/>
      <protection hidden="1"/>
    </xf>
    <xf numFmtId="180" fontId="43" fillId="34" borderId="10" xfId="0" applyNumberFormat="1" applyFont="1" applyFill="1" applyBorder="1" applyAlignment="1" applyProtection="1">
      <alignment horizontal="center"/>
      <protection hidden="1"/>
    </xf>
    <xf numFmtId="0" fontId="43" fillId="34" borderId="10" xfId="0" applyFont="1" applyFill="1" applyBorder="1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10" fillId="36" borderId="18" xfId="0" applyFont="1" applyFill="1" applyBorder="1" applyAlignment="1" applyProtection="1">
      <alignment horizontal="center"/>
      <protection hidden="1"/>
    </xf>
    <xf numFmtId="0" fontId="10" fillId="36" borderId="10" xfId="0" applyFont="1" applyFill="1" applyBorder="1" applyAlignment="1" applyProtection="1">
      <alignment horizontal="center"/>
      <protection hidden="1"/>
    </xf>
    <xf numFmtId="0" fontId="10" fillId="36" borderId="19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left"/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15" fillId="0" borderId="19" xfId="0" applyFont="1" applyBorder="1" applyAlignment="1" applyProtection="1">
      <alignment horizontal="left"/>
      <protection hidden="1"/>
    </xf>
    <xf numFmtId="0" fontId="0" fillId="0" borderId="14" xfId="0" applyNumberFormat="1" applyFill="1" applyBorder="1" applyAlignment="1" applyProtection="1">
      <alignment horizontal="right"/>
      <protection hidden="1"/>
    </xf>
    <xf numFmtId="0" fontId="9" fillId="0" borderId="35" xfId="44" applyFont="1" applyFill="1" applyBorder="1" applyAlignment="1" applyProtection="1">
      <alignment horizontal="left" wrapText="1"/>
      <protection hidden="1" locked="0"/>
    </xf>
    <xf numFmtId="0" fontId="9" fillId="0" borderId="11" xfId="44" applyFont="1" applyFill="1" applyBorder="1" applyAlignment="1" applyProtection="1">
      <alignment horizontal="left"/>
      <protection hidden="1" locked="0"/>
    </xf>
    <xf numFmtId="0" fontId="9" fillId="0" borderId="39" xfId="44" applyFont="1" applyFill="1" applyBorder="1" applyAlignment="1" applyProtection="1">
      <alignment horizontal="left"/>
      <protection hidden="1" locked="0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14" fillId="0" borderId="66" xfId="0" applyFont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18" fillId="36" borderId="69" xfId="0" applyFont="1" applyFill="1" applyBorder="1" applyAlignment="1" applyProtection="1">
      <alignment horizontal="center" vertical="center"/>
      <protection hidden="1"/>
    </xf>
    <xf numFmtId="0" fontId="18" fillId="36" borderId="70" xfId="0" applyFont="1" applyFill="1" applyBorder="1" applyAlignment="1" applyProtection="1">
      <alignment horizontal="center" vertical="center"/>
      <protection hidden="1"/>
    </xf>
    <xf numFmtId="0" fontId="18" fillId="36" borderId="71" xfId="0" applyFont="1" applyFill="1" applyBorder="1" applyAlignment="1" applyProtection="1">
      <alignment horizontal="center" vertical="center"/>
      <protection hidden="1"/>
    </xf>
    <xf numFmtId="0" fontId="12" fillId="34" borderId="72" xfId="0" applyFont="1" applyFill="1" applyBorder="1" applyAlignment="1" applyProtection="1">
      <alignment horizontal="left" vertical="center"/>
      <protection hidden="1"/>
    </xf>
    <xf numFmtId="0" fontId="12" fillId="34" borderId="34" xfId="0" applyFont="1" applyFill="1" applyBorder="1" applyAlignment="1" applyProtection="1">
      <alignment horizontal="left" vertical="center"/>
      <protection hidden="1"/>
    </xf>
    <xf numFmtId="0" fontId="12" fillId="34" borderId="42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16" fillId="0" borderId="13" xfId="0" applyFont="1" applyBorder="1" applyAlignment="1" applyProtection="1">
      <alignment horizontal="left"/>
      <protection hidden="1"/>
    </xf>
    <xf numFmtId="0" fontId="16" fillId="0" borderId="20" xfId="0" applyFont="1" applyBorder="1" applyAlignment="1" applyProtection="1">
      <alignment horizontal="left"/>
      <protection hidden="1"/>
    </xf>
    <xf numFmtId="0" fontId="18" fillId="36" borderId="73" xfId="0" applyFont="1" applyFill="1" applyBorder="1" applyAlignment="1" applyProtection="1">
      <alignment horizontal="center" vertical="center"/>
      <protection hidden="1"/>
    </xf>
    <xf numFmtId="0" fontId="18" fillId="36" borderId="74" xfId="0" applyFont="1" applyFill="1" applyBorder="1" applyAlignment="1" applyProtection="1">
      <alignment horizontal="center" vertical="center"/>
      <protection hidden="1"/>
    </xf>
    <xf numFmtId="0" fontId="18" fillId="36" borderId="75" xfId="0" applyFont="1" applyFill="1" applyBorder="1" applyAlignment="1" applyProtection="1">
      <alignment horizontal="center" vertical="center"/>
      <protection hidden="1"/>
    </xf>
    <xf numFmtId="0" fontId="18" fillId="36" borderId="76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49" fontId="3" fillId="33" borderId="19" xfId="0" applyNumberFormat="1" applyFont="1" applyFill="1" applyBorder="1" applyAlignment="1" applyProtection="1">
      <alignment horizontal="left"/>
      <protection locked="0"/>
    </xf>
    <xf numFmtId="0" fontId="3" fillId="34" borderId="4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17" fillId="33" borderId="10" xfId="44" applyFont="1" applyFill="1" applyBorder="1" applyAlignment="1" applyProtection="1">
      <alignment horizontal="left"/>
      <protection locked="0"/>
    </xf>
    <xf numFmtId="0" fontId="14" fillId="34" borderId="0" xfId="0" applyFont="1" applyFill="1" applyBorder="1" applyAlignment="1" applyProtection="1">
      <alignment horizontal="center"/>
      <protection hidden="1"/>
    </xf>
    <xf numFmtId="0" fontId="14" fillId="34" borderId="28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8" fillId="36" borderId="77" xfId="0" applyFont="1" applyFill="1" applyBorder="1" applyAlignment="1" applyProtection="1">
      <alignment horizontal="center" vertical="center"/>
      <protection hidden="1"/>
    </xf>
    <xf numFmtId="0" fontId="18" fillId="36" borderId="78" xfId="0" applyFont="1" applyFill="1" applyBorder="1" applyAlignment="1" applyProtection="1">
      <alignment horizontal="center" vertical="center"/>
      <protection hidden="1"/>
    </xf>
    <xf numFmtId="0" fontId="18" fillId="36" borderId="79" xfId="0" applyFont="1" applyFill="1" applyBorder="1" applyAlignment="1" applyProtection="1">
      <alignment horizontal="center" vertical="center"/>
      <protection hidden="1"/>
    </xf>
    <xf numFmtId="0" fontId="23" fillId="0" borderId="80" xfId="0" applyFont="1" applyBorder="1" applyAlignment="1" applyProtection="1">
      <alignment horizontal="center" vertical="center"/>
      <protection hidden="1"/>
    </xf>
    <xf numFmtId="0" fontId="27" fillId="0" borderId="81" xfId="0" applyFont="1" applyBorder="1" applyAlignment="1" applyProtection="1">
      <alignment horizontal="center" vertical="center"/>
      <protection hidden="1"/>
    </xf>
    <xf numFmtId="0" fontId="27" fillId="0" borderId="82" xfId="0" applyFont="1" applyBorder="1" applyAlignment="1" applyProtection="1">
      <alignment horizontal="center"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5" fillId="0" borderId="13" xfId="0" applyNumberFormat="1" applyFont="1" applyFill="1" applyBorder="1" applyAlignment="1" applyProtection="1">
      <alignment horizontal="center" vertical="center"/>
      <protection hidden="1"/>
    </xf>
    <xf numFmtId="0" fontId="61" fillId="0" borderId="60" xfId="0" applyFont="1" applyBorder="1" applyAlignment="1" applyProtection="1">
      <alignment horizontal="center"/>
      <protection hidden="1"/>
    </xf>
    <xf numFmtId="0" fontId="61" fillId="0" borderId="83" xfId="0" applyFont="1" applyBorder="1" applyAlignment="1" applyProtection="1">
      <alignment horizontal="center"/>
      <protection hidden="1"/>
    </xf>
    <xf numFmtId="0" fontId="61" fillId="0" borderId="84" xfId="0" applyFont="1" applyBorder="1" applyAlignment="1" applyProtection="1">
      <alignment horizontal="center"/>
      <protection hidden="1"/>
    </xf>
    <xf numFmtId="0" fontId="18" fillId="36" borderId="85" xfId="0" applyFont="1" applyFill="1" applyBorder="1" applyAlignment="1" applyProtection="1">
      <alignment horizontal="center" vertical="center"/>
      <protection hidden="1"/>
    </xf>
    <xf numFmtId="0" fontId="18" fillId="36" borderId="86" xfId="0" applyFont="1" applyFill="1" applyBorder="1" applyAlignment="1" applyProtection="1">
      <alignment horizontal="center" vertical="center"/>
      <protection hidden="1"/>
    </xf>
    <xf numFmtId="0" fontId="18" fillId="36" borderId="8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18" fillId="36" borderId="89" xfId="0" applyFont="1" applyFill="1" applyBorder="1" applyAlignment="1" applyProtection="1">
      <alignment horizontal="center" vertical="center"/>
      <protection hidden="1"/>
    </xf>
    <xf numFmtId="0" fontId="18" fillId="36" borderId="90" xfId="0" applyFont="1" applyFill="1" applyBorder="1" applyAlignment="1" applyProtection="1">
      <alignment horizontal="center" vertical="center"/>
      <protection hidden="1"/>
    </xf>
    <xf numFmtId="0" fontId="18" fillId="36" borderId="91" xfId="0" applyFont="1" applyFill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top" wrapText="1"/>
      <protection locked="0"/>
    </xf>
    <xf numFmtId="0" fontId="6" fillId="0" borderId="75" xfId="0" applyFont="1" applyBorder="1" applyAlignment="1" applyProtection="1">
      <alignment horizontal="center" vertical="top" wrapText="1"/>
      <protection locked="0"/>
    </xf>
    <xf numFmtId="0" fontId="6" fillId="0" borderId="93" xfId="0" applyFont="1" applyBorder="1" applyAlignment="1" applyProtection="1">
      <alignment horizontal="center" vertical="top" wrapText="1"/>
      <protection locked="0"/>
    </xf>
    <xf numFmtId="0" fontId="6" fillId="0" borderId="94" xfId="0" applyFont="1" applyBorder="1" applyAlignment="1" applyProtection="1">
      <alignment horizontal="center" vertical="top" wrapText="1"/>
      <protection locked="0"/>
    </xf>
    <xf numFmtId="0" fontId="6" fillId="0" borderId="62" xfId="0" applyFont="1" applyBorder="1" applyAlignment="1" applyProtection="1">
      <alignment horizontal="center" vertical="top" wrapText="1"/>
      <protection locked="0"/>
    </xf>
    <xf numFmtId="0" fontId="6" fillId="0" borderId="95" xfId="0" applyFont="1" applyBorder="1" applyAlignment="1" applyProtection="1">
      <alignment horizontal="center" vertical="top" wrapText="1"/>
      <protection locked="0"/>
    </xf>
    <xf numFmtId="0" fontId="18" fillId="36" borderId="96" xfId="0" applyFont="1" applyFill="1" applyBorder="1" applyAlignment="1" applyProtection="1">
      <alignment horizontal="center" vertical="center"/>
      <protection hidden="1"/>
    </xf>
    <xf numFmtId="0" fontId="18" fillId="36" borderId="97" xfId="0" applyFont="1" applyFill="1" applyBorder="1" applyAlignment="1" applyProtection="1">
      <alignment horizontal="center" vertical="center"/>
      <protection hidden="1"/>
    </xf>
    <xf numFmtId="0" fontId="18" fillId="36" borderId="9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30" xfId="0" applyFont="1" applyBorder="1" applyAlignment="1" applyProtection="1">
      <alignment horizontal="right" vertical="center"/>
      <protection hidden="1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/>
      <protection hidden="1"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left"/>
      <protection locked="0"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2</xdr:col>
      <xdr:colOff>914400</xdr:colOff>
      <xdr:row>5</xdr:row>
      <xdr:rowOff>9525</xdr:rowOff>
    </xdr:to>
    <xdr:pic>
      <xdr:nvPicPr>
        <xdr:cNvPr id="1" name="Afbeelding 2" descr="logo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4325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109</xdr:row>
      <xdr:rowOff>19050</xdr:rowOff>
    </xdr:from>
    <xdr:to>
      <xdr:col>7</xdr:col>
      <xdr:colOff>676275</xdr:colOff>
      <xdr:row>110</xdr:row>
      <xdr:rowOff>133350</xdr:rowOff>
    </xdr:to>
    <xdr:pic>
      <xdr:nvPicPr>
        <xdr:cNvPr id="2" name="Bewaa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78689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24</xdr:row>
      <xdr:rowOff>95250</xdr:rowOff>
    </xdr:from>
    <xdr:to>
      <xdr:col>5</xdr:col>
      <xdr:colOff>38100</xdr:colOff>
      <xdr:row>28</xdr:row>
      <xdr:rowOff>28575</xdr:rowOff>
    </xdr:to>
    <xdr:sp>
      <xdr:nvSpPr>
        <xdr:cNvPr id="3" name="Straight Connector 4"/>
        <xdr:cNvSpPr>
          <a:spLocks/>
        </xdr:cNvSpPr>
      </xdr:nvSpPr>
      <xdr:spPr>
        <a:xfrm flipH="1">
          <a:off x="3648075" y="3952875"/>
          <a:ext cx="0" cy="752475"/>
        </a:xfrm>
        <a:prstGeom prst="line">
          <a:avLst/>
        </a:prstGeom>
        <a:noFill/>
        <a:ln w="28575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109</xdr:row>
      <xdr:rowOff>9525</xdr:rowOff>
    </xdr:from>
    <xdr:to>
      <xdr:col>8</xdr:col>
      <xdr:colOff>523875</xdr:colOff>
      <xdr:row>111</xdr:row>
      <xdr:rowOff>95250</xdr:rowOff>
    </xdr:to>
    <xdr:pic macro="[0]!Sheet1.printen"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78593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109</xdr:row>
      <xdr:rowOff>28575</xdr:rowOff>
    </xdr:from>
    <xdr:to>
      <xdr:col>7</xdr:col>
      <xdr:colOff>685800</xdr:colOff>
      <xdr:row>111</xdr:row>
      <xdr:rowOff>133350</xdr:rowOff>
    </xdr:to>
    <xdr:pic macro="[0]!Sheet1.Bewaar_Click"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178784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108</xdr:row>
      <xdr:rowOff>76200</xdr:rowOff>
    </xdr:from>
    <xdr:to>
      <xdr:col>9</xdr:col>
      <xdr:colOff>209550</xdr:colOff>
      <xdr:row>111</xdr:row>
      <xdr:rowOff>142875</xdr:rowOff>
    </xdr:to>
    <xdr:pic macro="[0]!ThisWorkbook.mail"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178308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nboogaerde.be" TargetMode="External" /><Relationship Id="rId2" Type="http://schemas.openxmlformats.org/officeDocument/2006/relationships/hyperlink" Target="mailto:info@tenboogaerde.be?subject=Menufiche%20voorstel%20feestjes%20-%20ingevul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E290"/>
  <sheetViews>
    <sheetView tabSelected="1" zoomScaleSheetLayoutView="110" workbookViewId="0" topLeftCell="A26">
      <selection activeCell="J47" sqref="J47"/>
    </sheetView>
  </sheetViews>
  <sheetFormatPr defaultColWidth="9.140625" defaultRowHeight="15"/>
  <cols>
    <col min="1" max="1" width="4.57421875" style="3" customWidth="1"/>
    <col min="2" max="2" width="2.00390625" style="3" customWidth="1"/>
    <col min="3" max="3" width="14.57421875" style="3" customWidth="1"/>
    <col min="4" max="4" width="21.28125" style="3" customWidth="1"/>
    <col min="5" max="5" width="11.7109375" style="3" customWidth="1"/>
    <col min="6" max="6" width="16.28125" style="3" customWidth="1"/>
    <col min="7" max="7" width="16.57421875" style="3" customWidth="1"/>
    <col min="8" max="8" width="17.00390625" style="3" customWidth="1"/>
    <col min="9" max="9" width="13.8515625" style="3" customWidth="1"/>
    <col min="10" max="10" width="12.140625" style="3" customWidth="1"/>
    <col min="11" max="11" width="2.7109375" style="218" customWidth="1"/>
    <col min="12" max="23" width="0.42578125" style="218" customWidth="1"/>
    <col min="24" max="27" width="0.42578125" style="219" customWidth="1"/>
    <col min="28" max="28" width="0.42578125" style="241" customWidth="1"/>
    <col min="29" max="31" width="0.42578125" style="242" customWidth="1"/>
    <col min="32" max="35" width="0.42578125" style="243" customWidth="1"/>
    <col min="36" max="41" width="9.140625" style="212" customWidth="1"/>
    <col min="42" max="16384" width="9.140625" style="3" customWidth="1"/>
  </cols>
  <sheetData>
    <row r="1" spans="1:57" ht="21.75" customHeight="1" thickBot="1">
      <c r="A1" s="14"/>
      <c r="B1" s="144"/>
      <c r="C1" s="144"/>
      <c r="D1" s="144"/>
      <c r="E1" s="144"/>
      <c r="F1" s="144"/>
      <c r="G1" s="144"/>
      <c r="H1" s="144"/>
      <c r="I1" s="144"/>
      <c r="J1" s="144"/>
      <c r="K1" s="217"/>
      <c r="AB1" s="220"/>
      <c r="AC1" s="221"/>
      <c r="AD1" s="221"/>
      <c r="AE1" s="221"/>
      <c r="AF1" s="222"/>
      <c r="AG1" s="222"/>
      <c r="AH1" s="222"/>
      <c r="AI1" s="222"/>
      <c r="AJ1" s="208"/>
      <c r="AK1" s="208"/>
      <c r="AL1" s="208"/>
      <c r="AM1" s="208"/>
      <c r="AN1" s="208"/>
      <c r="AO1" s="208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7.25" customHeight="1">
      <c r="A2" s="14"/>
      <c r="B2" s="17"/>
      <c r="C2" s="18"/>
      <c r="D2" s="19" t="s">
        <v>0</v>
      </c>
      <c r="E2" s="19"/>
      <c r="F2" s="19"/>
      <c r="G2" s="19"/>
      <c r="H2" s="19"/>
      <c r="I2" s="19"/>
      <c r="J2" s="20"/>
      <c r="K2" s="217"/>
      <c r="AB2" s="220"/>
      <c r="AC2" s="221"/>
      <c r="AD2" s="221"/>
      <c r="AE2" s="221"/>
      <c r="AF2" s="222"/>
      <c r="AG2" s="222"/>
      <c r="AH2" s="222"/>
      <c r="AI2" s="222"/>
      <c r="AJ2" s="208"/>
      <c r="AK2" s="208"/>
      <c r="AL2" s="208"/>
      <c r="AM2" s="208"/>
      <c r="AN2" s="208"/>
      <c r="AO2" s="208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>
      <c r="A3" s="14"/>
      <c r="B3" s="22"/>
      <c r="C3" s="16"/>
      <c r="D3" s="23" t="s">
        <v>1</v>
      </c>
      <c r="E3" s="23"/>
      <c r="F3" s="23"/>
      <c r="G3" s="23"/>
      <c r="H3" s="23"/>
      <c r="I3" s="23"/>
      <c r="J3" s="24"/>
      <c r="K3" s="217"/>
      <c r="T3" s="223"/>
      <c r="U3" s="224"/>
      <c r="V3" s="225"/>
      <c r="AB3" s="220"/>
      <c r="AC3" s="221"/>
      <c r="AD3" s="221"/>
      <c r="AE3" s="221"/>
      <c r="AF3" s="222"/>
      <c r="AG3" s="222"/>
      <c r="AH3" s="222"/>
      <c r="AI3" s="222"/>
      <c r="AJ3" s="208"/>
      <c r="AK3" s="208"/>
      <c r="AL3" s="208"/>
      <c r="AM3" s="208"/>
      <c r="AN3" s="208"/>
      <c r="AO3" s="208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>
      <c r="A4" s="14"/>
      <c r="B4" s="22"/>
      <c r="C4" s="16"/>
      <c r="D4" s="25" t="s">
        <v>11</v>
      </c>
      <c r="E4" s="25"/>
      <c r="F4" s="25"/>
      <c r="G4" s="25"/>
      <c r="H4" s="25"/>
      <c r="I4" s="25"/>
      <c r="J4" s="26"/>
      <c r="K4" s="217"/>
      <c r="T4" s="223"/>
      <c r="U4" s="224"/>
      <c r="V4" s="225"/>
      <c r="AB4" s="220"/>
      <c r="AC4" s="221"/>
      <c r="AD4" s="221"/>
      <c r="AE4" s="221"/>
      <c r="AF4" s="222"/>
      <c r="AG4" s="222"/>
      <c r="AH4" s="222"/>
      <c r="AI4" s="222"/>
      <c r="AJ4" s="208"/>
      <c r="AK4" s="208"/>
      <c r="AL4" s="208"/>
      <c r="AM4" s="208"/>
      <c r="AN4" s="208"/>
      <c r="AO4" s="208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>
      <c r="A5" s="14"/>
      <c r="B5" s="22"/>
      <c r="C5" s="16"/>
      <c r="D5" s="23" t="s">
        <v>184</v>
      </c>
      <c r="E5" s="23"/>
      <c r="F5" s="23"/>
      <c r="G5" s="23"/>
      <c r="H5" s="23"/>
      <c r="I5" s="23"/>
      <c r="J5" s="24"/>
      <c r="K5" s="217"/>
      <c r="T5" s="223"/>
      <c r="U5" s="224"/>
      <c r="V5" s="225"/>
      <c r="AB5" s="220"/>
      <c r="AC5" s="221"/>
      <c r="AD5" s="221"/>
      <c r="AE5" s="221"/>
      <c r="AF5" s="222"/>
      <c r="AG5" s="222"/>
      <c r="AH5" s="222"/>
      <c r="AI5" s="222"/>
      <c r="AJ5" s="208"/>
      <c r="AK5" s="208"/>
      <c r="AL5" s="208"/>
      <c r="AM5" s="208"/>
      <c r="AN5" s="208"/>
      <c r="AO5" s="208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>
      <c r="A6" s="14"/>
      <c r="B6" s="22"/>
      <c r="C6" s="251"/>
      <c r="D6" s="251"/>
      <c r="E6" s="251"/>
      <c r="F6" s="251"/>
      <c r="G6" s="251"/>
      <c r="H6" s="251"/>
      <c r="I6" s="251"/>
      <c r="J6" s="252"/>
      <c r="K6" s="217"/>
      <c r="T6" s="223"/>
      <c r="U6" s="224"/>
      <c r="V6" s="225"/>
      <c r="AB6" s="220"/>
      <c r="AC6" s="221"/>
      <c r="AD6" s="221"/>
      <c r="AE6" s="221"/>
      <c r="AF6" s="222"/>
      <c r="AG6" s="222"/>
      <c r="AH6" s="222"/>
      <c r="AI6" s="222"/>
      <c r="AJ6" s="208"/>
      <c r="AK6" s="208"/>
      <c r="AL6" s="208"/>
      <c r="AM6" s="208"/>
      <c r="AN6" s="208"/>
      <c r="AO6" s="208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8.75">
      <c r="A7" s="14"/>
      <c r="B7" s="253" t="s">
        <v>164</v>
      </c>
      <c r="C7" s="254"/>
      <c r="D7" s="254"/>
      <c r="E7" s="254"/>
      <c r="F7" s="254"/>
      <c r="G7" s="254"/>
      <c r="H7" s="254"/>
      <c r="I7" s="254"/>
      <c r="J7" s="255"/>
      <c r="K7" s="217"/>
      <c r="T7" s="223"/>
      <c r="U7" s="224"/>
      <c r="V7" s="225"/>
      <c r="AB7" s="220"/>
      <c r="AC7" s="221"/>
      <c r="AD7" s="221"/>
      <c r="AE7" s="221"/>
      <c r="AF7" s="222"/>
      <c r="AG7" s="222"/>
      <c r="AH7" s="222"/>
      <c r="AI7" s="222"/>
      <c r="AJ7" s="208"/>
      <c r="AK7" s="208"/>
      <c r="AL7" s="208"/>
      <c r="AM7" s="208"/>
      <c r="AN7" s="208"/>
      <c r="AO7" s="208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>
      <c r="A8" s="14"/>
      <c r="B8" s="263" t="s">
        <v>2</v>
      </c>
      <c r="C8" s="264"/>
      <c r="D8" s="264"/>
      <c r="E8" s="264"/>
      <c r="F8" s="264"/>
      <c r="G8" s="264"/>
      <c r="H8" s="264"/>
      <c r="I8" s="264"/>
      <c r="J8" s="265"/>
      <c r="K8" s="217"/>
      <c r="T8" s="223"/>
      <c r="U8" s="224"/>
      <c r="V8" s="225"/>
      <c r="AB8" s="220"/>
      <c r="AC8" s="221"/>
      <c r="AD8" s="221"/>
      <c r="AE8" s="221"/>
      <c r="AF8" s="222"/>
      <c r="AG8" s="222"/>
      <c r="AH8" s="222"/>
      <c r="AI8" s="222"/>
      <c r="AJ8" s="208"/>
      <c r="AK8" s="208"/>
      <c r="AL8" s="208"/>
      <c r="AM8" s="208"/>
      <c r="AN8" s="208"/>
      <c r="AO8" s="208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>
      <c r="A9" s="14"/>
      <c r="B9" s="258" t="s">
        <v>13</v>
      </c>
      <c r="C9" s="259"/>
      <c r="D9" s="259"/>
      <c r="E9" s="259"/>
      <c r="F9" s="259"/>
      <c r="G9" s="260"/>
      <c r="H9" s="260"/>
      <c r="I9" s="260"/>
      <c r="J9" s="261"/>
      <c r="K9" s="217"/>
      <c r="T9" s="223"/>
      <c r="U9" s="224"/>
      <c r="V9" s="225"/>
      <c r="AB9" s="220"/>
      <c r="AC9" s="221"/>
      <c r="AD9" s="221"/>
      <c r="AE9" s="221"/>
      <c r="AF9" s="222"/>
      <c r="AG9" s="222"/>
      <c r="AH9" s="222"/>
      <c r="AI9" s="222"/>
      <c r="AJ9" s="208"/>
      <c r="AK9" s="208"/>
      <c r="AL9" s="208"/>
      <c r="AM9" s="208"/>
      <c r="AN9" s="208"/>
      <c r="AO9" s="208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5.25" customHeight="1">
      <c r="A10" s="14"/>
      <c r="B10" s="22"/>
      <c r="C10" s="27"/>
      <c r="D10" s="28"/>
      <c r="E10" s="27"/>
      <c r="F10" s="29"/>
      <c r="G10" s="29"/>
      <c r="H10" s="27"/>
      <c r="I10" s="30"/>
      <c r="J10" s="31"/>
      <c r="K10" s="217"/>
      <c r="T10" s="223"/>
      <c r="U10" s="224"/>
      <c r="AB10" s="220"/>
      <c r="AC10" s="221"/>
      <c r="AD10" s="221"/>
      <c r="AE10" s="221"/>
      <c r="AF10" s="222"/>
      <c r="AG10" s="222"/>
      <c r="AH10" s="222"/>
      <c r="AI10" s="222"/>
      <c r="AJ10" s="208"/>
      <c r="AK10" s="208"/>
      <c r="AL10" s="208"/>
      <c r="AM10" s="208"/>
      <c r="AN10" s="208"/>
      <c r="AO10" s="20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>
      <c r="A11" s="14"/>
      <c r="B11" s="32"/>
      <c r="C11" s="262" t="s">
        <v>43</v>
      </c>
      <c r="D11" s="262"/>
      <c r="E11" s="269" t="s">
        <v>167</v>
      </c>
      <c r="F11" s="270"/>
      <c r="G11" s="271"/>
      <c r="H11" s="33"/>
      <c r="I11" s="15"/>
      <c r="J11" s="34"/>
      <c r="K11" s="217"/>
      <c r="T11" s="225"/>
      <c r="U11" s="224"/>
      <c r="V11" s="225"/>
      <c r="AB11" s="220"/>
      <c r="AC11" s="221"/>
      <c r="AD11" s="221"/>
      <c r="AE11" s="221"/>
      <c r="AF11" s="222"/>
      <c r="AG11" s="222"/>
      <c r="AH11" s="222"/>
      <c r="AI11" s="222"/>
      <c r="AJ11" s="208"/>
      <c r="AK11" s="208"/>
      <c r="AL11" s="208"/>
      <c r="AM11" s="208"/>
      <c r="AN11" s="208"/>
      <c r="AO11" s="208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5.25" customHeight="1">
      <c r="A12" s="14"/>
      <c r="B12" s="35"/>
      <c r="C12" s="36"/>
      <c r="D12" s="28"/>
      <c r="E12" s="266"/>
      <c r="F12" s="267"/>
      <c r="G12" s="267"/>
      <c r="H12" s="268"/>
      <c r="I12" s="16"/>
      <c r="J12" s="37"/>
      <c r="K12" s="217"/>
      <c r="T12" s="225"/>
      <c r="U12" s="224"/>
      <c r="V12" s="225"/>
      <c r="AB12" s="220"/>
      <c r="AC12" s="221"/>
      <c r="AD12" s="221"/>
      <c r="AE12" s="221"/>
      <c r="AF12" s="222"/>
      <c r="AG12" s="222"/>
      <c r="AH12" s="222"/>
      <c r="AI12" s="222"/>
      <c r="AJ12" s="208"/>
      <c r="AK12" s="208"/>
      <c r="AL12" s="208"/>
      <c r="AM12" s="208"/>
      <c r="AN12" s="208"/>
      <c r="AO12" s="208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>
      <c r="A13" s="14"/>
      <c r="B13" s="22"/>
      <c r="C13" s="16" t="s">
        <v>3</v>
      </c>
      <c r="D13" s="1"/>
      <c r="E13" s="16" t="s">
        <v>4</v>
      </c>
      <c r="F13" s="256"/>
      <c r="G13" s="256"/>
      <c r="H13" s="256"/>
      <c r="I13" s="256"/>
      <c r="J13" s="257"/>
      <c r="K13" s="217"/>
      <c r="T13" s="225"/>
      <c r="U13" s="224"/>
      <c r="V13" s="225"/>
      <c r="AB13" s="220"/>
      <c r="AC13" s="221"/>
      <c r="AD13" s="221"/>
      <c r="AE13" s="221"/>
      <c r="AF13" s="222"/>
      <c r="AG13" s="222"/>
      <c r="AH13" s="222"/>
      <c r="AI13" s="222"/>
      <c r="AJ13" s="208"/>
      <c r="AK13" s="208"/>
      <c r="AL13" s="208"/>
      <c r="AM13" s="208"/>
      <c r="AN13" s="208"/>
      <c r="AO13" s="208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>
      <c r="A14" s="14"/>
      <c r="B14" s="22"/>
      <c r="C14" s="16" t="s">
        <v>5</v>
      </c>
      <c r="D14" s="2"/>
      <c r="E14" s="16" t="s">
        <v>6</v>
      </c>
      <c r="F14" s="305"/>
      <c r="G14" s="305"/>
      <c r="H14" s="305"/>
      <c r="I14" s="305"/>
      <c r="J14" s="306"/>
      <c r="K14" s="217"/>
      <c r="T14" s="225"/>
      <c r="U14" s="224"/>
      <c r="V14" s="225"/>
      <c r="AB14" s="220"/>
      <c r="AC14" s="221"/>
      <c r="AD14" s="221"/>
      <c r="AE14" s="221"/>
      <c r="AF14" s="222"/>
      <c r="AG14" s="222"/>
      <c r="AH14" s="222"/>
      <c r="AI14" s="222"/>
      <c r="AJ14" s="208"/>
      <c r="AK14" s="208"/>
      <c r="AL14" s="208"/>
      <c r="AM14" s="208"/>
      <c r="AN14" s="208"/>
      <c r="AO14" s="208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>
      <c r="A15" s="14"/>
      <c r="B15" s="22"/>
      <c r="C15" s="16"/>
      <c r="D15" s="36"/>
      <c r="E15" s="16" t="s">
        <v>8</v>
      </c>
      <c r="F15" s="310"/>
      <c r="G15" s="256"/>
      <c r="H15" s="256"/>
      <c r="I15" s="256"/>
      <c r="J15" s="257"/>
      <c r="K15" s="217"/>
      <c r="T15" s="224"/>
      <c r="AB15" s="220"/>
      <c r="AC15" s="221"/>
      <c r="AD15" s="221"/>
      <c r="AE15" s="221"/>
      <c r="AF15" s="222"/>
      <c r="AG15" s="222"/>
      <c r="AH15" s="222"/>
      <c r="AI15" s="222"/>
      <c r="AJ15" s="208"/>
      <c r="AK15" s="208"/>
      <c r="AL15" s="208"/>
      <c r="AM15" s="208"/>
      <c r="AN15" s="208"/>
      <c r="AO15" s="208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>
      <c r="A16" s="14"/>
      <c r="B16" s="35"/>
      <c r="C16" s="36"/>
      <c r="D16" s="36"/>
      <c r="E16" s="16" t="s">
        <v>12</v>
      </c>
      <c r="F16" s="313" t="s">
        <v>44</v>
      </c>
      <c r="G16" s="313"/>
      <c r="H16" s="313"/>
      <c r="I16" s="313"/>
      <c r="J16" s="314"/>
      <c r="K16" s="217"/>
      <c r="AB16" s="220"/>
      <c r="AC16" s="221"/>
      <c r="AD16" s="221"/>
      <c r="AE16" s="221"/>
      <c r="AF16" s="222"/>
      <c r="AG16" s="222"/>
      <c r="AH16" s="222"/>
      <c r="AI16" s="222"/>
      <c r="AJ16" s="208"/>
      <c r="AK16" s="208"/>
      <c r="AL16" s="208"/>
      <c r="AM16" s="208"/>
      <c r="AN16" s="208"/>
      <c r="AO16" s="208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4.5" customHeight="1">
      <c r="A17" s="14"/>
      <c r="B17" s="35"/>
      <c r="C17" s="36"/>
      <c r="D17" s="36"/>
      <c r="E17" s="16"/>
      <c r="F17" s="16"/>
      <c r="G17" s="16"/>
      <c r="H17" s="16"/>
      <c r="I17" s="16"/>
      <c r="J17" s="37"/>
      <c r="K17" s="217"/>
      <c r="AB17" s="220"/>
      <c r="AC17" s="221"/>
      <c r="AD17" s="221"/>
      <c r="AE17" s="221"/>
      <c r="AF17" s="222"/>
      <c r="AG17" s="222"/>
      <c r="AH17" s="222"/>
      <c r="AI17" s="222"/>
      <c r="AJ17" s="208"/>
      <c r="AK17" s="208"/>
      <c r="AL17" s="208"/>
      <c r="AM17" s="208"/>
      <c r="AN17" s="208"/>
      <c r="AO17" s="208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>
      <c r="A18" s="14"/>
      <c r="B18" s="22"/>
      <c r="C18" s="16" t="s">
        <v>7</v>
      </c>
      <c r="D18" s="16"/>
      <c r="E18" s="6">
        <v>0</v>
      </c>
      <c r="F18" s="16"/>
      <c r="G18" s="16"/>
      <c r="H18" s="16"/>
      <c r="I18" s="16"/>
      <c r="J18" s="37"/>
      <c r="K18" s="217"/>
      <c r="V18" s="225"/>
      <c r="AB18" s="220"/>
      <c r="AC18" s="221"/>
      <c r="AD18" s="221"/>
      <c r="AE18" s="221"/>
      <c r="AF18" s="222"/>
      <c r="AG18" s="222"/>
      <c r="AH18" s="222"/>
      <c r="AI18" s="222"/>
      <c r="AJ18" s="208"/>
      <c r="AK18" s="208"/>
      <c r="AL18" s="208"/>
      <c r="AM18" s="208"/>
      <c r="AN18" s="208"/>
      <c r="AO18" s="208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>
      <c r="A19" s="14"/>
      <c r="B19" s="22"/>
      <c r="C19" s="16" t="s">
        <v>36</v>
      </c>
      <c r="D19" s="16"/>
      <c r="E19" s="38">
        <v>0</v>
      </c>
      <c r="F19" s="39" t="s">
        <v>39</v>
      </c>
      <c r="G19" s="16"/>
      <c r="H19" s="16"/>
      <c r="I19" s="16"/>
      <c r="J19" s="37"/>
      <c r="K19" s="217"/>
      <c r="V19" s="225"/>
      <c r="AB19" s="220"/>
      <c r="AC19" s="221"/>
      <c r="AD19" s="221"/>
      <c r="AE19" s="221"/>
      <c r="AF19" s="222"/>
      <c r="AG19" s="222"/>
      <c r="AH19" s="222"/>
      <c r="AI19" s="222"/>
      <c r="AJ19" s="208"/>
      <c r="AK19" s="208"/>
      <c r="AL19" s="208"/>
      <c r="AM19" s="208"/>
      <c r="AN19" s="208"/>
      <c r="AO19" s="208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3" customHeight="1">
      <c r="A20" s="14"/>
      <c r="B20" s="22"/>
      <c r="C20" s="16"/>
      <c r="D20" s="36"/>
      <c r="E20" s="40"/>
      <c r="F20" s="36"/>
      <c r="G20" s="36"/>
      <c r="H20" s="36"/>
      <c r="I20" s="16"/>
      <c r="J20" s="37"/>
      <c r="K20" s="217"/>
      <c r="V20" s="225"/>
      <c r="AB20" s="220"/>
      <c r="AC20" s="221"/>
      <c r="AD20" s="221"/>
      <c r="AE20" s="221"/>
      <c r="AF20" s="222"/>
      <c r="AG20" s="222"/>
      <c r="AH20" s="222"/>
      <c r="AI20" s="222"/>
      <c r="AJ20" s="208"/>
      <c r="AK20" s="208"/>
      <c r="AL20" s="208"/>
      <c r="AM20" s="208"/>
      <c r="AN20" s="208"/>
      <c r="AO20" s="208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>
      <c r="A21" s="14"/>
      <c r="B21" s="22"/>
      <c r="C21" s="41" t="s">
        <v>27</v>
      </c>
      <c r="D21" s="42">
        <f>E18+C26+C27+C28+G26+G27+G28</f>
        <v>0</v>
      </c>
      <c r="E21" s="16"/>
      <c r="F21" s="16"/>
      <c r="G21" s="16"/>
      <c r="H21" s="16"/>
      <c r="I21" s="16"/>
      <c r="J21" s="37"/>
      <c r="K21" s="217"/>
      <c r="AB21" s="220"/>
      <c r="AC21" s="221"/>
      <c r="AD21" s="221"/>
      <c r="AE21" s="221"/>
      <c r="AF21" s="222"/>
      <c r="AG21" s="222"/>
      <c r="AH21" s="222"/>
      <c r="AI21" s="222"/>
      <c r="AJ21" s="208"/>
      <c r="AK21" s="208"/>
      <c r="AL21" s="208"/>
      <c r="AM21" s="208"/>
      <c r="AN21" s="208"/>
      <c r="AO21" s="208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6" customHeight="1" thickBot="1">
      <c r="A22" s="14"/>
      <c r="B22" s="43"/>
      <c r="C22" s="44"/>
      <c r="D22" s="44"/>
      <c r="E22" s="44"/>
      <c r="F22" s="44"/>
      <c r="G22" s="44"/>
      <c r="H22" s="44"/>
      <c r="I22" s="44"/>
      <c r="J22" s="45"/>
      <c r="K22" s="217"/>
      <c r="AB22" s="220"/>
      <c r="AC22" s="221"/>
      <c r="AD22" s="221"/>
      <c r="AE22" s="221"/>
      <c r="AF22" s="222"/>
      <c r="AG22" s="222"/>
      <c r="AH22" s="222"/>
      <c r="AI22" s="222"/>
      <c r="AJ22" s="208"/>
      <c r="AK22" s="208"/>
      <c r="AL22" s="208"/>
      <c r="AM22" s="208"/>
      <c r="AN22" s="208"/>
      <c r="AO22" s="208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5.75" thickBot="1">
      <c r="A23" s="14"/>
      <c r="B23" s="315" t="s">
        <v>53</v>
      </c>
      <c r="C23" s="316"/>
      <c r="D23" s="316"/>
      <c r="E23" s="316"/>
      <c r="F23" s="316"/>
      <c r="G23" s="316"/>
      <c r="H23" s="316"/>
      <c r="I23" s="316"/>
      <c r="J23" s="317"/>
      <c r="K23" s="217"/>
      <c r="V23" s="225"/>
      <c r="AB23" s="220"/>
      <c r="AC23" s="221"/>
      <c r="AD23" s="221"/>
      <c r="AE23" s="221"/>
      <c r="AF23" s="222"/>
      <c r="AG23" s="222"/>
      <c r="AH23" s="222"/>
      <c r="AI23" s="222"/>
      <c r="AJ23" s="208"/>
      <c r="AK23" s="208"/>
      <c r="AL23" s="208"/>
      <c r="AM23" s="208"/>
      <c r="AN23" s="208"/>
      <c r="AO23" s="208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7.25" customHeight="1">
      <c r="A24" s="14"/>
      <c r="B24" s="46"/>
      <c r="C24" s="311" t="s">
        <v>40</v>
      </c>
      <c r="D24" s="311"/>
      <c r="E24" s="311"/>
      <c r="F24" s="311"/>
      <c r="G24" s="311"/>
      <c r="H24" s="311"/>
      <c r="I24" s="311"/>
      <c r="J24" s="312"/>
      <c r="K24" s="217"/>
      <c r="AB24" s="220"/>
      <c r="AC24" s="221"/>
      <c r="AD24" s="221"/>
      <c r="AE24" s="221"/>
      <c r="AF24" s="222"/>
      <c r="AG24" s="222"/>
      <c r="AH24" s="222"/>
      <c r="AI24" s="222"/>
      <c r="AJ24" s="208"/>
      <c r="AK24" s="208"/>
      <c r="AL24" s="208"/>
      <c r="AM24" s="208"/>
      <c r="AN24" s="208"/>
      <c r="AO24" s="208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24" customHeight="1">
      <c r="A25" s="14"/>
      <c r="B25" s="46"/>
      <c r="C25" s="275" t="s">
        <v>63</v>
      </c>
      <c r="D25" s="275"/>
      <c r="E25" s="275"/>
      <c r="F25" s="275" t="s">
        <v>135</v>
      </c>
      <c r="G25" s="275"/>
      <c r="H25" s="275"/>
      <c r="I25" s="275"/>
      <c r="J25" s="47"/>
      <c r="K25" s="217"/>
      <c r="AB25" s="220"/>
      <c r="AC25" s="221"/>
      <c r="AD25" s="221"/>
      <c r="AE25" s="221"/>
      <c r="AF25" s="222"/>
      <c r="AG25" s="222"/>
      <c r="AH25" s="222"/>
      <c r="AI25" s="222"/>
      <c r="AJ25" s="208"/>
      <c r="AK25" s="208"/>
      <c r="AL25" s="208"/>
      <c r="AM25" s="208"/>
      <c r="AN25" s="208"/>
      <c r="AO25" s="208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>
      <c r="A26" s="14"/>
      <c r="B26" s="46"/>
      <c r="C26" s="7">
        <v>0</v>
      </c>
      <c r="D26" s="48" t="s">
        <v>35</v>
      </c>
      <c r="E26" s="49"/>
      <c r="F26" s="50"/>
      <c r="G26" s="7">
        <v>0</v>
      </c>
      <c r="H26" s="48" t="s">
        <v>35</v>
      </c>
      <c r="I26" s="51"/>
      <c r="J26" s="47"/>
      <c r="K26" s="217"/>
      <c r="AB26" s="220"/>
      <c r="AC26" s="221"/>
      <c r="AD26" s="221"/>
      <c r="AE26" s="221"/>
      <c r="AF26" s="222"/>
      <c r="AG26" s="222"/>
      <c r="AH26" s="222"/>
      <c r="AI26" s="222"/>
      <c r="AJ26" s="208"/>
      <c r="AK26" s="208"/>
      <c r="AL26" s="208"/>
      <c r="AM26" s="208"/>
      <c r="AN26" s="208"/>
      <c r="AO26" s="208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>
      <c r="A27" s="14"/>
      <c r="B27" s="46"/>
      <c r="C27" s="7">
        <v>0</v>
      </c>
      <c r="D27" s="48" t="s">
        <v>33</v>
      </c>
      <c r="E27" s="49"/>
      <c r="F27" s="52"/>
      <c r="G27" s="7">
        <v>0</v>
      </c>
      <c r="H27" s="48" t="s">
        <v>33</v>
      </c>
      <c r="I27" s="51"/>
      <c r="J27" s="47"/>
      <c r="K27" s="217"/>
      <c r="AB27" s="220"/>
      <c r="AC27" s="221"/>
      <c r="AD27" s="221"/>
      <c r="AE27" s="221"/>
      <c r="AF27" s="222"/>
      <c r="AG27" s="222"/>
      <c r="AH27" s="222"/>
      <c r="AI27" s="222"/>
      <c r="AJ27" s="208"/>
      <c r="AK27" s="208"/>
      <c r="AL27" s="208"/>
      <c r="AM27" s="208"/>
      <c r="AN27" s="208"/>
      <c r="AO27" s="208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>
      <c r="A28" s="14"/>
      <c r="B28" s="46"/>
      <c r="C28" s="8">
        <v>0</v>
      </c>
      <c r="D28" s="48" t="s">
        <v>34</v>
      </c>
      <c r="E28" s="49"/>
      <c r="F28" s="52"/>
      <c r="G28" s="8">
        <v>0</v>
      </c>
      <c r="H28" s="48" t="s">
        <v>34</v>
      </c>
      <c r="I28" s="51"/>
      <c r="J28" s="47"/>
      <c r="K28" s="217"/>
      <c r="AB28" s="220"/>
      <c r="AC28" s="221"/>
      <c r="AD28" s="221"/>
      <c r="AE28" s="221"/>
      <c r="AF28" s="222"/>
      <c r="AG28" s="222"/>
      <c r="AH28" s="222"/>
      <c r="AI28" s="222"/>
      <c r="AJ28" s="208"/>
      <c r="AK28" s="208"/>
      <c r="AL28" s="208"/>
      <c r="AM28" s="208"/>
      <c r="AN28" s="208"/>
      <c r="AO28" s="208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4.5" customHeight="1">
      <c r="A29" s="14"/>
      <c r="B29" s="46"/>
      <c r="C29" s="53"/>
      <c r="D29" s="54"/>
      <c r="E29" s="55"/>
      <c r="F29" s="56"/>
      <c r="G29" s="57"/>
      <c r="H29" s="51"/>
      <c r="I29" s="51"/>
      <c r="J29" s="47"/>
      <c r="K29" s="217"/>
      <c r="AB29" s="220"/>
      <c r="AC29" s="221"/>
      <c r="AD29" s="221"/>
      <c r="AE29" s="221"/>
      <c r="AF29" s="222"/>
      <c r="AG29" s="222"/>
      <c r="AH29" s="222"/>
      <c r="AI29" s="222"/>
      <c r="AJ29" s="208"/>
      <c r="AK29" s="208"/>
      <c r="AL29" s="208"/>
      <c r="AM29" s="208"/>
      <c r="AN29" s="208"/>
      <c r="AO29" s="208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6.5" customHeight="1" hidden="1">
      <c r="A30" s="14"/>
      <c r="B30" s="46"/>
      <c r="C30" s="58"/>
      <c r="D30" s="59"/>
      <c r="E30" s="60"/>
      <c r="F30" s="321"/>
      <c r="G30" s="322"/>
      <c r="H30" s="322"/>
      <c r="I30" s="322"/>
      <c r="J30" s="47"/>
      <c r="K30" s="217"/>
      <c r="AB30" s="220"/>
      <c r="AC30" s="221"/>
      <c r="AD30" s="221"/>
      <c r="AE30" s="221"/>
      <c r="AF30" s="222"/>
      <c r="AG30" s="222"/>
      <c r="AH30" s="222"/>
      <c r="AI30" s="222"/>
      <c r="AJ30" s="208"/>
      <c r="AK30" s="208"/>
      <c r="AL30" s="208"/>
      <c r="AM30" s="208"/>
      <c r="AN30" s="208"/>
      <c r="AO30" s="208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5" hidden="1">
      <c r="A31" s="14"/>
      <c r="B31" s="46"/>
      <c r="C31" s="58"/>
      <c r="D31" s="59"/>
      <c r="E31" s="60"/>
      <c r="F31" s="61"/>
      <c r="G31" s="62"/>
      <c r="H31" s="63"/>
      <c r="I31" s="63"/>
      <c r="J31" s="47"/>
      <c r="K31" s="217"/>
      <c r="AB31" s="220"/>
      <c r="AC31" s="221"/>
      <c r="AD31" s="221"/>
      <c r="AE31" s="221"/>
      <c r="AF31" s="222"/>
      <c r="AG31" s="222"/>
      <c r="AH31" s="222"/>
      <c r="AI31" s="222"/>
      <c r="AJ31" s="208"/>
      <c r="AK31" s="208"/>
      <c r="AL31" s="208"/>
      <c r="AM31" s="208"/>
      <c r="AN31" s="208"/>
      <c r="AO31" s="20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5" hidden="1">
      <c r="A32" s="14"/>
      <c r="B32" s="46"/>
      <c r="C32" s="58"/>
      <c r="D32" s="59"/>
      <c r="E32" s="60"/>
      <c r="F32" s="64"/>
      <c r="G32" s="65"/>
      <c r="H32" s="66"/>
      <c r="I32" s="67"/>
      <c r="J32" s="47"/>
      <c r="K32" s="217"/>
      <c r="AB32" s="220"/>
      <c r="AC32" s="221"/>
      <c r="AD32" s="221"/>
      <c r="AE32" s="221"/>
      <c r="AF32" s="222"/>
      <c r="AG32" s="222"/>
      <c r="AH32" s="222"/>
      <c r="AI32" s="222"/>
      <c r="AJ32" s="208"/>
      <c r="AK32" s="208"/>
      <c r="AL32" s="208"/>
      <c r="AM32" s="208"/>
      <c r="AN32" s="208"/>
      <c r="AO32" s="20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3.75" customHeight="1">
      <c r="A33" s="14"/>
      <c r="B33" s="46"/>
      <c r="C33" s="58"/>
      <c r="D33" s="59"/>
      <c r="E33" s="60"/>
      <c r="F33" s="64"/>
      <c r="G33" s="68"/>
      <c r="H33" s="69"/>
      <c r="I33" s="70"/>
      <c r="J33" s="47"/>
      <c r="K33" s="217"/>
      <c r="AB33" s="220"/>
      <c r="AC33" s="221"/>
      <c r="AD33" s="221"/>
      <c r="AE33" s="221"/>
      <c r="AF33" s="222"/>
      <c r="AG33" s="222"/>
      <c r="AH33" s="222"/>
      <c r="AI33" s="222"/>
      <c r="AJ33" s="208"/>
      <c r="AK33" s="208"/>
      <c r="AL33" s="208"/>
      <c r="AM33" s="208"/>
      <c r="AN33" s="208"/>
      <c r="AO33" s="208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5.75" customHeight="1" thickBot="1">
      <c r="A34" s="14"/>
      <c r="B34" s="318" t="s">
        <v>156</v>
      </c>
      <c r="C34" s="319"/>
      <c r="D34" s="319"/>
      <c r="E34" s="319"/>
      <c r="F34" s="319"/>
      <c r="G34" s="319"/>
      <c r="H34" s="319"/>
      <c r="I34" s="319"/>
      <c r="J34" s="320"/>
      <c r="K34" s="217"/>
      <c r="AB34" s="220"/>
      <c r="AC34" s="221"/>
      <c r="AD34" s="221"/>
      <c r="AE34" s="221"/>
      <c r="AF34" s="222"/>
      <c r="AG34" s="222"/>
      <c r="AH34" s="222"/>
      <c r="AI34" s="222"/>
      <c r="AJ34" s="208"/>
      <c r="AK34" s="208"/>
      <c r="AL34" s="208"/>
      <c r="AM34" s="208"/>
      <c r="AN34" s="208"/>
      <c r="AO34" s="20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5">
      <c r="A35" s="14"/>
      <c r="B35" s="278" t="s">
        <v>45</v>
      </c>
      <c r="C35" s="279"/>
      <c r="D35" s="279"/>
      <c r="E35" s="279"/>
      <c r="F35" s="279"/>
      <c r="G35" s="279"/>
      <c r="H35" s="279"/>
      <c r="I35" s="279"/>
      <c r="J35" s="280"/>
      <c r="K35" s="217"/>
      <c r="AB35" s="220"/>
      <c r="AC35" s="221"/>
      <c r="AD35" s="221"/>
      <c r="AE35" s="221"/>
      <c r="AF35" s="222"/>
      <c r="AG35" s="222"/>
      <c r="AH35" s="222"/>
      <c r="AI35" s="222"/>
      <c r="AJ35" s="208"/>
      <c r="AK35" s="208"/>
      <c r="AL35" s="208"/>
      <c r="AM35" s="208"/>
      <c r="AN35" s="208"/>
      <c r="AO35" s="208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0.75" customHeight="1">
      <c r="A36" s="14"/>
      <c r="B36" s="284"/>
      <c r="C36" s="285"/>
      <c r="D36" s="285"/>
      <c r="E36" s="285"/>
      <c r="F36" s="285"/>
      <c r="G36" s="285"/>
      <c r="H36" s="285"/>
      <c r="I36" s="285"/>
      <c r="J36" s="286"/>
      <c r="K36" s="217"/>
      <c r="AB36" s="220"/>
      <c r="AC36" s="221"/>
      <c r="AD36" s="221"/>
      <c r="AE36" s="221"/>
      <c r="AF36" s="222"/>
      <c r="AG36" s="222"/>
      <c r="AH36" s="222"/>
      <c r="AI36" s="222"/>
      <c r="AJ36" s="208"/>
      <c r="AK36" s="208"/>
      <c r="AL36" s="208"/>
      <c r="AM36" s="208"/>
      <c r="AN36" s="208"/>
      <c r="AO36" s="208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5" customHeight="1">
      <c r="A37" s="14"/>
      <c r="B37" s="272" t="s">
        <v>54</v>
      </c>
      <c r="C37" s="273"/>
      <c r="D37" s="273"/>
      <c r="E37" s="273"/>
      <c r="F37" s="273"/>
      <c r="G37" s="273"/>
      <c r="H37" s="273"/>
      <c r="I37" s="273"/>
      <c r="J37" s="274"/>
      <c r="K37" s="217"/>
      <c r="AB37" s="220"/>
      <c r="AC37" s="221"/>
      <c r="AD37" s="221"/>
      <c r="AE37" s="221"/>
      <c r="AF37" s="222"/>
      <c r="AG37" s="222"/>
      <c r="AH37" s="222"/>
      <c r="AI37" s="222"/>
      <c r="AJ37" s="208"/>
      <c r="AK37" s="208"/>
      <c r="AL37" s="208"/>
      <c r="AM37" s="208"/>
      <c r="AN37" s="208"/>
      <c r="AO37" s="208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3.75" customHeight="1">
      <c r="A38" s="14"/>
      <c r="B38" s="281"/>
      <c r="C38" s="282"/>
      <c r="D38" s="282"/>
      <c r="E38" s="282"/>
      <c r="F38" s="282"/>
      <c r="G38" s="282"/>
      <c r="H38" s="282"/>
      <c r="I38" s="282"/>
      <c r="J38" s="283"/>
      <c r="K38" s="217"/>
      <c r="AB38" s="220"/>
      <c r="AC38" s="221"/>
      <c r="AD38" s="221"/>
      <c r="AE38" s="221"/>
      <c r="AF38" s="222"/>
      <c r="AG38" s="222"/>
      <c r="AH38" s="222"/>
      <c r="AI38" s="222"/>
      <c r="AJ38" s="208"/>
      <c r="AK38" s="208"/>
      <c r="AL38" s="208"/>
      <c r="AM38" s="208"/>
      <c r="AN38" s="208"/>
      <c r="AO38" s="208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6.5" customHeight="1">
      <c r="A39" s="14"/>
      <c r="B39" s="71"/>
      <c r="C39" s="72"/>
      <c r="D39" s="309" t="s">
        <v>46</v>
      </c>
      <c r="E39" s="309"/>
      <c r="F39" s="309"/>
      <c r="G39" s="309"/>
      <c r="H39" s="309"/>
      <c r="I39" s="309"/>
      <c r="J39" s="73"/>
      <c r="K39" s="217"/>
      <c r="AB39" s="219"/>
      <c r="AC39" s="226"/>
      <c r="AD39" s="221"/>
      <c r="AE39" s="221"/>
      <c r="AF39" s="222"/>
      <c r="AG39" s="222"/>
      <c r="AH39" s="222"/>
      <c r="AI39" s="222"/>
      <c r="AJ39" s="208"/>
      <c r="AK39" s="208"/>
      <c r="AL39" s="208"/>
      <c r="AM39" s="208"/>
      <c r="AN39" s="208"/>
      <c r="AO39" s="208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9.5" customHeight="1">
      <c r="A40" s="14"/>
      <c r="B40" s="74"/>
      <c r="C40" s="75" t="s">
        <v>14</v>
      </c>
      <c r="D40" s="276"/>
      <c r="E40" s="276"/>
      <c r="F40" s="276"/>
      <c r="G40" s="276"/>
      <c r="H40" s="276"/>
      <c r="I40" s="277"/>
      <c r="J40" s="37"/>
      <c r="K40" s="217"/>
      <c r="L40" s="227" t="s">
        <v>168</v>
      </c>
      <c r="M40" s="227" t="s">
        <v>169</v>
      </c>
      <c r="N40" s="227" t="s">
        <v>170</v>
      </c>
      <c r="O40" s="227" t="s">
        <v>171</v>
      </c>
      <c r="P40" s="227" t="s">
        <v>172</v>
      </c>
      <c r="Q40" s="227" t="s">
        <v>173</v>
      </c>
      <c r="R40" s="227"/>
      <c r="S40" s="227"/>
      <c r="AB40" s="219"/>
      <c r="AC40" s="226"/>
      <c r="AD40" s="221"/>
      <c r="AE40" s="221"/>
      <c r="AF40" s="222"/>
      <c r="AG40" s="222"/>
      <c r="AH40" s="222"/>
      <c r="AI40" s="222"/>
      <c r="AJ40" s="208"/>
      <c r="AK40" s="208"/>
      <c r="AL40" s="208"/>
      <c r="AM40" s="208"/>
      <c r="AN40" s="208"/>
      <c r="AO40" s="208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9.5" customHeight="1">
      <c r="A41" s="14"/>
      <c r="B41" s="74"/>
      <c r="C41" s="75" t="s">
        <v>15</v>
      </c>
      <c r="D41" s="292"/>
      <c r="E41" s="292"/>
      <c r="F41" s="292"/>
      <c r="G41" s="292"/>
      <c r="H41" s="292"/>
      <c r="I41" s="293"/>
      <c r="J41" s="76"/>
      <c r="K41" s="217"/>
      <c r="L41" s="218" t="s">
        <v>58</v>
      </c>
      <c r="M41" s="218" t="s">
        <v>58</v>
      </c>
      <c r="N41" s="218" t="s">
        <v>58</v>
      </c>
      <c r="O41" s="218" t="s">
        <v>58</v>
      </c>
      <c r="P41" s="218" t="s">
        <v>58</v>
      </c>
      <c r="AB41" s="219"/>
      <c r="AC41" s="226"/>
      <c r="AD41" s="221"/>
      <c r="AE41" s="221"/>
      <c r="AF41" s="222"/>
      <c r="AG41" s="222"/>
      <c r="AH41" s="222"/>
      <c r="AI41" s="222"/>
      <c r="AJ41" s="208"/>
      <c r="AK41" s="208"/>
      <c r="AL41" s="208"/>
      <c r="AM41" s="208"/>
      <c r="AN41" s="208"/>
      <c r="AO41" s="208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9.5" customHeight="1">
      <c r="A42" s="14"/>
      <c r="B42" s="74"/>
      <c r="C42" s="75" t="s">
        <v>157</v>
      </c>
      <c r="D42" s="292"/>
      <c r="E42" s="292"/>
      <c r="F42" s="292"/>
      <c r="G42" s="292"/>
      <c r="H42" s="292"/>
      <c r="I42" s="293"/>
      <c r="J42" s="76"/>
      <c r="K42" s="217"/>
      <c r="L42" s="218" t="s">
        <v>58</v>
      </c>
      <c r="M42" s="218" t="s">
        <v>58</v>
      </c>
      <c r="AB42" s="219"/>
      <c r="AC42" s="226"/>
      <c r="AD42" s="221"/>
      <c r="AE42" s="221"/>
      <c r="AF42" s="222"/>
      <c r="AG42" s="222"/>
      <c r="AH42" s="222"/>
      <c r="AI42" s="222"/>
      <c r="AJ42" s="208"/>
      <c r="AK42" s="208"/>
      <c r="AL42" s="208"/>
      <c r="AM42" s="208"/>
      <c r="AN42" s="208"/>
      <c r="AO42" s="208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9.5" customHeight="1">
      <c r="A43" s="14"/>
      <c r="B43" s="74"/>
      <c r="C43" s="75" t="s">
        <v>16</v>
      </c>
      <c r="D43" s="292"/>
      <c r="E43" s="292"/>
      <c r="F43" s="292"/>
      <c r="G43" s="292"/>
      <c r="H43" s="292"/>
      <c r="I43" s="293"/>
      <c r="J43" s="76"/>
      <c r="K43" s="217"/>
      <c r="L43" s="218" t="s">
        <v>174</v>
      </c>
      <c r="M43" s="218" t="s">
        <v>175</v>
      </c>
      <c r="N43" s="218" t="s">
        <v>176</v>
      </c>
      <c r="O43" s="218" t="s">
        <v>177</v>
      </c>
      <c r="P43" s="218" t="s">
        <v>58</v>
      </c>
      <c r="AB43" s="219"/>
      <c r="AC43" s="226"/>
      <c r="AD43" s="221"/>
      <c r="AE43" s="221"/>
      <c r="AF43" s="222"/>
      <c r="AG43" s="222"/>
      <c r="AH43" s="222"/>
      <c r="AI43" s="222"/>
      <c r="AJ43" s="208"/>
      <c r="AK43" s="208"/>
      <c r="AL43" s="208"/>
      <c r="AM43" s="208"/>
      <c r="AN43" s="208"/>
      <c r="AO43" s="208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9.5" customHeight="1">
      <c r="A44" s="14"/>
      <c r="B44" s="74"/>
      <c r="C44" s="75" t="s">
        <v>17</v>
      </c>
      <c r="D44" s="292"/>
      <c r="E44" s="292"/>
      <c r="F44" s="292"/>
      <c r="G44" s="292"/>
      <c r="H44" s="292"/>
      <c r="I44" s="293"/>
      <c r="J44" s="76"/>
      <c r="K44" s="217"/>
      <c r="L44" s="218" t="s">
        <v>178</v>
      </c>
      <c r="M44" s="218" t="s">
        <v>179</v>
      </c>
      <c r="N44" s="218" t="s">
        <v>180</v>
      </c>
      <c r="O44" s="218" t="s">
        <v>181</v>
      </c>
      <c r="P44" s="218" t="s">
        <v>182</v>
      </c>
      <c r="AB44" s="219"/>
      <c r="AC44" s="226"/>
      <c r="AD44" s="221"/>
      <c r="AE44" s="221"/>
      <c r="AF44" s="222"/>
      <c r="AG44" s="222"/>
      <c r="AH44" s="222"/>
      <c r="AI44" s="222"/>
      <c r="AJ44" s="208"/>
      <c r="AK44" s="208"/>
      <c r="AL44" s="208"/>
      <c r="AM44" s="208"/>
      <c r="AN44" s="208"/>
      <c r="AO44" s="208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20.25" customHeight="1">
      <c r="A45" s="14"/>
      <c r="B45" s="77"/>
      <c r="C45" s="78"/>
      <c r="D45" s="307" t="s">
        <v>28</v>
      </c>
      <c r="E45" s="308"/>
      <c r="F45" s="308"/>
      <c r="G45" s="308"/>
      <c r="H45" s="308"/>
      <c r="I45" s="308"/>
      <c r="J45" s="79"/>
      <c r="K45" s="217"/>
      <c r="AB45" s="219"/>
      <c r="AC45" s="226"/>
      <c r="AD45" s="221"/>
      <c r="AE45" s="221"/>
      <c r="AF45" s="222"/>
      <c r="AG45" s="222"/>
      <c r="AH45" s="222"/>
      <c r="AI45" s="222"/>
      <c r="AJ45" s="208"/>
      <c r="AK45" s="208"/>
      <c r="AL45" s="208"/>
      <c r="AM45" s="208"/>
      <c r="AN45" s="208"/>
      <c r="AO45" s="208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0.5" customHeight="1">
      <c r="A46" s="14"/>
      <c r="B46" s="80"/>
      <c r="C46" s="81"/>
      <c r="D46" s="81"/>
      <c r="E46" s="82"/>
      <c r="F46" s="83"/>
      <c r="G46" s="83"/>
      <c r="H46" s="83"/>
      <c r="I46" s="83"/>
      <c r="J46" s="79"/>
      <c r="K46" s="217"/>
      <c r="AB46" s="219"/>
      <c r="AC46" s="226"/>
      <c r="AD46" s="221"/>
      <c r="AE46" s="221"/>
      <c r="AF46" s="222"/>
      <c r="AG46" s="222"/>
      <c r="AH46" s="222"/>
      <c r="AI46" s="222"/>
      <c r="AJ46" s="208"/>
      <c r="AK46" s="208"/>
      <c r="AL46" s="208"/>
      <c r="AM46" s="208"/>
      <c r="AN46" s="208"/>
      <c r="AO46" s="208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>
      <c r="A47" s="14"/>
      <c r="B47" s="22"/>
      <c r="C47" s="84" t="s">
        <v>185</v>
      </c>
      <c r="D47" s="16"/>
      <c r="E47" s="5">
        <v>0</v>
      </c>
      <c r="F47" s="84" t="s">
        <v>188</v>
      </c>
      <c r="G47" s="16"/>
      <c r="H47" s="16"/>
      <c r="J47" s="352">
        <v>0</v>
      </c>
      <c r="K47" s="353"/>
      <c r="AB47" s="219"/>
      <c r="AC47" s="226"/>
      <c r="AD47" s="221"/>
      <c r="AE47" s="221"/>
      <c r="AF47" s="222"/>
      <c r="AG47" s="222"/>
      <c r="AH47" s="222"/>
      <c r="AI47" s="222"/>
      <c r="AJ47" s="208"/>
      <c r="AK47" s="208"/>
      <c r="AL47" s="208"/>
      <c r="AM47" s="208"/>
      <c r="AN47" s="208"/>
      <c r="AO47" s="208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3.5" customHeight="1">
      <c r="A48" s="14"/>
      <c r="B48" s="22"/>
      <c r="C48" s="84" t="s">
        <v>186</v>
      </c>
      <c r="D48" s="16"/>
      <c r="E48" s="5">
        <v>0</v>
      </c>
      <c r="F48" s="351" t="s">
        <v>189</v>
      </c>
      <c r="G48" s="16"/>
      <c r="H48" s="16"/>
      <c r="I48" s="16"/>
      <c r="J48" s="354">
        <v>0</v>
      </c>
      <c r="K48" s="217"/>
      <c r="AB48" s="219"/>
      <c r="AC48" s="226"/>
      <c r="AD48" s="221"/>
      <c r="AE48" s="221"/>
      <c r="AF48" s="222"/>
      <c r="AG48" s="222"/>
      <c r="AH48" s="222"/>
      <c r="AI48" s="222"/>
      <c r="AJ48" s="208"/>
      <c r="AK48" s="208"/>
      <c r="AL48" s="208"/>
      <c r="AM48" s="208"/>
      <c r="AN48" s="208"/>
      <c r="AO48" s="208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3.5" customHeight="1">
      <c r="A49" s="14"/>
      <c r="B49" s="22"/>
      <c r="C49" s="84" t="s">
        <v>187</v>
      </c>
      <c r="D49" s="16"/>
      <c r="E49" s="5">
        <v>0</v>
      </c>
      <c r="F49" s="351" t="s">
        <v>190</v>
      </c>
      <c r="G49" s="16"/>
      <c r="H49" s="16"/>
      <c r="I49" s="16"/>
      <c r="J49" s="352">
        <v>0</v>
      </c>
      <c r="K49" s="353"/>
      <c r="AB49" s="220"/>
      <c r="AC49" s="221"/>
      <c r="AD49" s="221"/>
      <c r="AE49" s="221"/>
      <c r="AF49" s="222"/>
      <c r="AG49" s="222"/>
      <c r="AH49" s="222"/>
      <c r="AI49" s="222"/>
      <c r="AJ49" s="208"/>
      <c r="AK49" s="208"/>
      <c r="AL49" s="208"/>
      <c r="AM49" s="208"/>
      <c r="AN49" s="208"/>
      <c r="AO49" s="208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3.5" customHeight="1">
      <c r="A50" s="14"/>
      <c r="B50" s="22"/>
      <c r="C50" s="84" t="s">
        <v>31</v>
      </c>
      <c r="D50" s="16"/>
      <c r="E50" s="5">
        <v>0</v>
      </c>
      <c r="F50" s="16"/>
      <c r="G50" s="16"/>
      <c r="H50" s="16"/>
      <c r="I50" s="16"/>
      <c r="J50" s="37"/>
      <c r="K50" s="217"/>
      <c r="AB50" s="220"/>
      <c r="AC50" s="221"/>
      <c r="AD50" s="221"/>
      <c r="AE50" s="221"/>
      <c r="AF50" s="222"/>
      <c r="AG50" s="222"/>
      <c r="AH50" s="222"/>
      <c r="AI50" s="222"/>
      <c r="AJ50" s="208"/>
      <c r="AK50" s="208"/>
      <c r="AL50" s="208"/>
      <c r="AM50" s="208"/>
      <c r="AN50" s="208"/>
      <c r="AO50" s="208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3.5" customHeight="1">
      <c r="A51" s="14"/>
      <c r="B51" s="22"/>
      <c r="D51" s="16"/>
      <c r="F51" s="16"/>
      <c r="G51" s="16"/>
      <c r="H51" s="16"/>
      <c r="I51" s="16"/>
      <c r="J51" s="37"/>
      <c r="K51" s="217"/>
      <c r="AB51" s="220"/>
      <c r="AC51" s="221"/>
      <c r="AD51" s="221"/>
      <c r="AE51" s="221"/>
      <c r="AF51" s="222"/>
      <c r="AG51" s="222"/>
      <c r="AH51" s="222"/>
      <c r="AI51" s="222"/>
      <c r="AJ51" s="208"/>
      <c r="AK51" s="208"/>
      <c r="AL51" s="208"/>
      <c r="AM51" s="208"/>
      <c r="AN51" s="208"/>
      <c r="AO51" s="208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3.5" customHeight="1">
      <c r="A52" s="14"/>
      <c r="B52" s="22"/>
      <c r="C52" s="85" t="s">
        <v>32</v>
      </c>
      <c r="D52" s="86"/>
      <c r="E52" s="87">
        <f>(E18)-E47-E48-E49-J47-E50-J48</f>
        <v>0</v>
      </c>
      <c r="F52" s="16"/>
      <c r="G52" s="16"/>
      <c r="H52" s="16"/>
      <c r="I52" s="16"/>
      <c r="J52" s="37"/>
      <c r="K52" s="217"/>
      <c r="AA52" s="228"/>
      <c r="AB52" s="220"/>
      <c r="AC52" s="221"/>
      <c r="AD52" s="221"/>
      <c r="AE52" s="221"/>
      <c r="AF52" s="222"/>
      <c r="AG52" s="222"/>
      <c r="AH52" s="222"/>
      <c r="AI52" s="222"/>
      <c r="AJ52" s="208"/>
      <c r="AK52" s="208"/>
      <c r="AL52" s="208"/>
      <c r="AM52" s="208"/>
      <c r="AN52" s="208"/>
      <c r="AO52" s="208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3.5" customHeight="1">
      <c r="A53" s="14"/>
      <c r="B53" s="22"/>
      <c r="C53" s="85" t="s">
        <v>26</v>
      </c>
      <c r="D53" s="86"/>
      <c r="E53" s="42">
        <f>C26+C27+C28+G26+G27+G28</f>
        <v>0</v>
      </c>
      <c r="F53" s="16"/>
      <c r="G53" s="16"/>
      <c r="H53" s="16"/>
      <c r="I53" s="16"/>
      <c r="J53" s="37"/>
      <c r="K53" s="217"/>
      <c r="Z53" s="229"/>
      <c r="AA53" s="230"/>
      <c r="AB53" s="220"/>
      <c r="AC53" s="221"/>
      <c r="AD53" s="221"/>
      <c r="AE53" s="221"/>
      <c r="AF53" s="222"/>
      <c r="AG53" s="222"/>
      <c r="AH53" s="222"/>
      <c r="AI53" s="222"/>
      <c r="AJ53" s="208"/>
      <c r="AK53" s="208"/>
      <c r="AL53" s="208"/>
      <c r="AM53" s="208"/>
      <c r="AN53" s="208"/>
      <c r="AO53" s="208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9.75" customHeight="1">
      <c r="A54" s="14"/>
      <c r="B54" s="88"/>
      <c r="C54" s="89"/>
      <c r="D54" s="90"/>
      <c r="E54" s="91"/>
      <c r="F54" s="177"/>
      <c r="G54" s="177"/>
      <c r="H54" s="177"/>
      <c r="I54" s="177"/>
      <c r="J54" s="92"/>
      <c r="K54" s="217"/>
      <c r="AB54" s="220"/>
      <c r="AC54" s="221"/>
      <c r="AD54" s="221"/>
      <c r="AE54" s="221"/>
      <c r="AF54" s="222"/>
      <c r="AG54" s="222"/>
      <c r="AH54" s="222"/>
      <c r="AI54" s="222"/>
      <c r="AJ54" s="208"/>
      <c r="AK54" s="208"/>
      <c r="AL54" s="208"/>
      <c r="AM54" s="208"/>
      <c r="AN54" s="208"/>
      <c r="AO54" s="208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5.75" thickBot="1">
      <c r="A55" s="14"/>
      <c r="B55" s="340" t="s">
        <v>25</v>
      </c>
      <c r="C55" s="341"/>
      <c r="D55" s="341"/>
      <c r="E55" s="341"/>
      <c r="F55" s="341"/>
      <c r="G55" s="341"/>
      <c r="H55" s="341"/>
      <c r="I55" s="341"/>
      <c r="J55" s="342"/>
      <c r="K55" s="217"/>
      <c r="AB55" s="220"/>
      <c r="AC55" s="221"/>
      <c r="AD55" s="221"/>
      <c r="AE55" s="221"/>
      <c r="AF55" s="222"/>
      <c r="AG55" s="222"/>
      <c r="AH55" s="222"/>
      <c r="AI55" s="222"/>
      <c r="AJ55" s="208"/>
      <c r="AK55" s="208"/>
      <c r="AL55" s="208"/>
      <c r="AM55" s="208"/>
      <c r="AN55" s="208"/>
      <c r="AO55" s="208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5" customHeight="1">
      <c r="A56" s="93"/>
      <c r="B56" s="94"/>
      <c r="C56" s="95"/>
      <c r="D56" s="96"/>
      <c r="E56" s="97"/>
      <c r="F56" s="98"/>
      <c r="G56" s="99"/>
      <c r="H56" s="100" t="s">
        <v>51</v>
      </c>
      <c r="I56" s="101" t="s">
        <v>52</v>
      </c>
      <c r="J56" s="102"/>
      <c r="K56" s="217"/>
      <c r="AB56" s="220"/>
      <c r="AC56" s="221"/>
      <c r="AD56" s="221"/>
      <c r="AE56" s="221"/>
      <c r="AF56" s="222"/>
      <c r="AG56" s="222"/>
      <c r="AH56" s="222"/>
      <c r="AI56" s="222"/>
      <c r="AJ56" s="208"/>
      <c r="AK56" s="208"/>
      <c r="AL56" s="208"/>
      <c r="AM56" s="208"/>
      <c r="AN56" s="208"/>
      <c r="AO56" s="208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5">
      <c r="A57" s="14"/>
      <c r="B57" s="103"/>
      <c r="C57" s="346" t="s">
        <v>47</v>
      </c>
      <c r="D57" s="347"/>
      <c r="E57" s="347"/>
      <c r="F57" s="347"/>
      <c r="G57" s="348"/>
      <c r="H57" s="349" t="s">
        <v>37</v>
      </c>
      <c r="I57" s="104">
        <v>7.95</v>
      </c>
      <c r="J57" s="105"/>
      <c r="K57" s="217"/>
      <c r="AB57" s="220"/>
      <c r="AC57" s="221"/>
      <c r="AD57" s="221"/>
      <c r="AE57" s="221"/>
      <c r="AF57" s="222"/>
      <c r="AG57" s="222"/>
      <c r="AH57" s="222"/>
      <c r="AI57" s="222"/>
      <c r="AJ57" s="208"/>
      <c r="AK57" s="208"/>
      <c r="AL57" s="208"/>
      <c r="AM57" s="208"/>
      <c r="AN57" s="208"/>
      <c r="AO57" s="208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5">
      <c r="A58" s="14"/>
      <c r="B58" s="22"/>
      <c r="C58" s="290" t="s">
        <v>60</v>
      </c>
      <c r="D58" s="291"/>
      <c r="E58" s="291"/>
      <c r="F58" s="291"/>
      <c r="G58" s="294"/>
      <c r="H58" s="350"/>
      <c r="I58" s="106">
        <v>6.05</v>
      </c>
      <c r="J58" s="105"/>
      <c r="K58" s="217"/>
      <c r="AB58" s="220"/>
      <c r="AC58" s="221"/>
      <c r="AD58" s="221"/>
      <c r="AE58" s="221"/>
      <c r="AF58" s="222"/>
      <c r="AG58" s="222"/>
      <c r="AH58" s="222"/>
      <c r="AI58" s="222"/>
      <c r="AJ58" s="208"/>
      <c r="AK58" s="208"/>
      <c r="AL58" s="208"/>
      <c r="AM58" s="208"/>
      <c r="AN58" s="208"/>
      <c r="AO58" s="208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customHeight="1">
      <c r="A59" s="14"/>
      <c r="B59" s="107"/>
      <c r="C59" s="266" t="s">
        <v>48</v>
      </c>
      <c r="D59" s="267"/>
      <c r="E59" s="267"/>
      <c r="F59" s="267"/>
      <c r="G59" s="268"/>
      <c r="H59" s="171" t="s">
        <v>37</v>
      </c>
      <c r="I59" s="108">
        <v>4</v>
      </c>
      <c r="J59" s="47"/>
      <c r="K59" s="217"/>
      <c r="AB59" s="220"/>
      <c r="AC59" s="221"/>
      <c r="AD59" s="221"/>
      <c r="AE59" s="221"/>
      <c r="AF59" s="222"/>
      <c r="AG59" s="222"/>
      <c r="AH59" s="222"/>
      <c r="AI59" s="222"/>
      <c r="AJ59" s="208"/>
      <c r="AK59" s="208"/>
      <c r="AL59" s="208"/>
      <c r="AM59" s="208"/>
      <c r="AN59" s="208"/>
      <c r="AO59" s="208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5">
      <c r="A60" s="14"/>
      <c r="B60" s="103"/>
      <c r="C60" s="290" t="s">
        <v>50</v>
      </c>
      <c r="D60" s="291"/>
      <c r="E60" s="291"/>
      <c r="F60" s="291"/>
      <c r="G60" s="294"/>
      <c r="H60" s="171" t="s">
        <v>37</v>
      </c>
      <c r="I60" s="108">
        <v>3.28</v>
      </c>
      <c r="J60" s="37"/>
      <c r="K60" s="217"/>
      <c r="AB60" s="220"/>
      <c r="AC60" s="221"/>
      <c r="AD60" s="221"/>
      <c r="AE60" s="221"/>
      <c r="AF60" s="222"/>
      <c r="AG60" s="222"/>
      <c r="AH60" s="222"/>
      <c r="AI60" s="222"/>
      <c r="AJ60" s="208"/>
      <c r="AK60" s="208"/>
      <c r="AL60" s="208"/>
      <c r="AM60" s="208"/>
      <c r="AN60" s="208"/>
      <c r="AO60" s="208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5">
      <c r="A61" s="14"/>
      <c r="B61" s="103"/>
      <c r="C61" s="290" t="s">
        <v>49</v>
      </c>
      <c r="D61" s="291"/>
      <c r="E61" s="291"/>
      <c r="F61" s="291"/>
      <c r="G61" s="294"/>
      <c r="H61" s="171" t="s">
        <v>37</v>
      </c>
      <c r="I61" s="108">
        <v>7.25</v>
      </c>
      <c r="J61" s="37"/>
      <c r="K61" s="217"/>
      <c r="AB61" s="220"/>
      <c r="AC61" s="221"/>
      <c r="AD61" s="221"/>
      <c r="AE61" s="221"/>
      <c r="AF61" s="222"/>
      <c r="AG61" s="222"/>
      <c r="AH61" s="222"/>
      <c r="AI61" s="222"/>
      <c r="AJ61" s="208"/>
      <c r="AK61" s="208"/>
      <c r="AL61" s="208"/>
      <c r="AM61" s="208"/>
      <c r="AN61" s="208"/>
      <c r="AO61" s="208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5">
      <c r="A62" s="14"/>
      <c r="B62" s="22"/>
      <c r="C62" s="290" t="s">
        <v>136</v>
      </c>
      <c r="D62" s="291"/>
      <c r="E62" s="291"/>
      <c r="F62" s="291"/>
      <c r="G62" s="294"/>
      <c r="H62" s="171" t="s">
        <v>37</v>
      </c>
      <c r="I62" s="109">
        <v>6</v>
      </c>
      <c r="J62" s="110"/>
      <c r="K62" s="217"/>
      <c r="AB62" s="220"/>
      <c r="AC62" s="221"/>
      <c r="AD62" s="221"/>
      <c r="AE62" s="221"/>
      <c r="AF62" s="222"/>
      <c r="AG62" s="222"/>
      <c r="AH62" s="222"/>
      <c r="AI62" s="222"/>
      <c r="AJ62" s="208"/>
      <c r="AK62" s="208"/>
      <c r="AL62" s="208"/>
      <c r="AM62" s="208"/>
      <c r="AN62" s="208"/>
      <c r="AO62" s="208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3.75" customHeight="1">
      <c r="A63" s="14"/>
      <c r="B63" s="103"/>
      <c r="C63" s="178"/>
      <c r="D63" s="175"/>
      <c r="E63" s="178"/>
      <c r="F63" s="178"/>
      <c r="G63" s="175"/>
      <c r="H63" s="111"/>
      <c r="I63" s="112"/>
      <c r="J63" s="113"/>
      <c r="K63" s="217"/>
      <c r="AB63" s="220"/>
      <c r="AC63" s="221"/>
      <c r="AD63" s="221"/>
      <c r="AE63" s="221"/>
      <c r="AF63" s="222"/>
      <c r="AG63" s="222"/>
      <c r="AH63" s="222"/>
      <c r="AI63" s="222"/>
      <c r="AJ63" s="208"/>
      <c r="AK63" s="208"/>
      <c r="AL63" s="208"/>
      <c r="AM63" s="208"/>
      <c r="AN63" s="208"/>
      <c r="AO63" s="208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2.75" customHeight="1" thickBot="1">
      <c r="A64" s="122"/>
      <c r="B64" s="166"/>
      <c r="C64" s="192"/>
      <c r="D64" s="192"/>
      <c r="E64" s="192"/>
      <c r="F64" s="192"/>
      <c r="G64" s="193"/>
      <c r="H64" s="194"/>
      <c r="I64" s="195"/>
      <c r="J64" s="196"/>
      <c r="K64" s="217"/>
      <c r="AB64" s="220"/>
      <c r="AC64" s="221"/>
      <c r="AD64" s="221"/>
      <c r="AE64" s="221"/>
      <c r="AF64" s="222"/>
      <c r="AG64" s="222"/>
      <c r="AH64" s="222"/>
      <c r="AI64" s="222"/>
      <c r="AJ64" s="208"/>
      <c r="AK64" s="208"/>
      <c r="AL64" s="208"/>
      <c r="AM64" s="208"/>
      <c r="AN64" s="208"/>
      <c r="AO64" s="208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0.75" customHeight="1" hidden="1" thickBot="1">
      <c r="A65" s="14"/>
      <c r="B65" s="186"/>
      <c r="C65" s="187"/>
      <c r="D65" s="188"/>
      <c r="E65" s="189"/>
      <c r="F65" s="189"/>
      <c r="G65" s="187"/>
      <c r="H65" s="184"/>
      <c r="I65" s="190"/>
      <c r="J65" s="191"/>
      <c r="K65" s="217"/>
      <c r="AB65" s="220"/>
      <c r="AC65" s="221"/>
      <c r="AD65" s="221"/>
      <c r="AE65" s="221"/>
      <c r="AF65" s="222"/>
      <c r="AG65" s="222"/>
      <c r="AH65" s="222"/>
      <c r="AI65" s="222"/>
      <c r="AJ65" s="208"/>
      <c r="AK65" s="208"/>
      <c r="AL65" s="208"/>
      <c r="AM65" s="208"/>
      <c r="AN65" s="208"/>
      <c r="AO65" s="208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5">
      <c r="A66" s="179"/>
      <c r="B66" s="298" t="s">
        <v>67</v>
      </c>
      <c r="C66" s="299"/>
      <c r="D66" s="300"/>
      <c r="E66" s="299"/>
      <c r="F66" s="299"/>
      <c r="G66" s="299"/>
      <c r="H66" s="299"/>
      <c r="I66" s="299"/>
      <c r="J66" s="301"/>
      <c r="K66" s="217"/>
      <c r="AB66" s="220"/>
      <c r="AC66" s="221"/>
      <c r="AD66" s="221"/>
      <c r="AE66" s="221"/>
      <c r="AF66" s="222"/>
      <c r="AG66" s="222"/>
      <c r="AH66" s="222"/>
      <c r="AI66" s="222"/>
      <c r="AJ66" s="208"/>
      <c r="AK66" s="208"/>
      <c r="AL66" s="208"/>
      <c r="AM66" s="208"/>
      <c r="AN66" s="208"/>
      <c r="AO66" s="208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9" customHeight="1">
      <c r="A67" s="180"/>
      <c r="B67" s="114"/>
      <c r="C67" s="115"/>
      <c r="D67" s="185"/>
      <c r="E67" s="115"/>
      <c r="F67" s="115"/>
      <c r="G67" s="115"/>
      <c r="H67" s="115"/>
      <c r="I67" s="115"/>
      <c r="J67" s="116"/>
      <c r="K67" s="217"/>
      <c r="AB67" s="220"/>
      <c r="AC67" s="221"/>
      <c r="AD67" s="221"/>
      <c r="AE67" s="221"/>
      <c r="AF67" s="222"/>
      <c r="AG67" s="222"/>
      <c r="AH67" s="222"/>
      <c r="AI67" s="222"/>
      <c r="AJ67" s="208"/>
      <c r="AK67" s="208"/>
      <c r="AL67" s="208"/>
      <c r="AM67" s="208"/>
      <c r="AN67" s="208"/>
      <c r="AO67" s="208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1.25" customHeight="1">
      <c r="A68" s="181"/>
      <c r="B68" s="114"/>
      <c r="C68" s="118" t="s">
        <v>69</v>
      </c>
      <c r="D68" s="115"/>
      <c r="E68" s="115"/>
      <c r="F68" s="115"/>
      <c r="G68" s="115"/>
      <c r="H68" s="115"/>
      <c r="I68" s="115"/>
      <c r="J68" s="116"/>
      <c r="K68" s="217"/>
      <c r="AB68" s="220"/>
      <c r="AC68" s="221"/>
      <c r="AD68" s="221"/>
      <c r="AE68" s="221"/>
      <c r="AF68" s="222"/>
      <c r="AG68" s="222"/>
      <c r="AH68" s="222"/>
      <c r="AI68" s="222"/>
      <c r="AJ68" s="208"/>
      <c r="AK68" s="208"/>
      <c r="AL68" s="208"/>
      <c r="AM68" s="208"/>
      <c r="AN68" s="208"/>
      <c r="AO68" s="208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5">
      <c r="A69" s="182"/>
      <c r="B69" s="114"/>
      <c r="C69" s="118" t="s">
        <v>70</v>
      </c>
      <c r="D69" s="115"/>
      <c r="E69" s="115"/>
      <c r="F69" s="115"/>
      <c r="G69" s="115"/>
      <c r="H69" s="115"/>
      <c r="I69" s="115"/>
      <c r="J69" s="116"/>
      <c r="K69" s="217"/>
      <c r="AB69" s="220"/>
      <c r="AC69" s="221"/>
      <c r="AD69" s="221"/>
      <c r="AE69" s="221"/>
      <c r="AF69" s="222"/>
      <c r="AG69" s="222"/>
      <c r="AH69" s="222"/>
      <c r="AI69" s="222"/>
      <c r="AJ69" s="208"/>
      <c r="AK69" s="208"/>
      <c r="AL69" s="208"/>
      <c r="AM69" s="208"/>
      <c r="AN69" s="208"/>
      <c r="AO69" s="208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5">
      <c r="A70" s="117"/>
      <c r="B70" s="114"/>
      <c r="C70" s="118" t="s">
        <v>79</v>
      </c>
      <c r="D70" s="115"/>
      <c r="E70" s="115"/>
      <c r="F70" s="115"/>
      <c r="G70" s="115"/>
      <c r="H70" s="115"/>
      <c r="I70" s="115"/>
      <c r="J70" s="116"/>
      <c r="K70" s="217"/>
      <c r="AB70" s="220"/>
      <c r="AC70" s="221"/>
      <c r="AD70" s="221"/>
      <c r="AE70" s="221"/>
      <c r="AF70" s="222"/>
      <c r="AG70" s="222"/>
      <c r="AH70" s="222"/>
      <c r="AI70" s="222"/>
      <c r="AJ70" s="208"/>
      <c r="AK70" s="208"/>
      <c r="AL70" s="208"/>
      <c r="AM70" s="208"/>
      <c r="AN70" s="208"/>
      <c r="AO70" s="208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8.25" customHeight="1">
      <c r="A71" s="117"/>
      <c r="B71" s="114"/>
      <c r="C71" s="118"/>
      <c r="D71" s="115"/>
      <c r="E71" s="115"/>
      <c r="F71" s="115"/>
      <c r="G71" s="115"/>
      <c r="H71" s="115"/>
      <c r="I71" s="115"/>
      <c r="J71" s="116"/>
      <c r="K71" s="217"/>
      <c r="AB71" s="220"/>
      <c r="AC71" s="221"/>
      <c r="AD71" s="221"/>
      <c r="AE71" s="221"/>
      <c r="AF71" s="222"/>
      <c r="AG71" s="222"/>
      <c r="AH71" s="222"/>
      <c r="AI71" s="222"/>
      <c r="AJ71" s="208"/>
      <c r="AK71" s="208"/>
      <c r="AL71" s="208"/>
      <c r="AM71" s="208"/>
      <c r="AN71" s="208"/>
      <c r="AO71" s="208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5">
      <c r="A72" s="117"/>
      <c r="B72" s="114"/>
      <c r="C72" s="343" t="s">
        <v>72</v>
      </c>
      <c r="D72" s="343"/>
      <c r="E72" s="170" t="s">
        <v>74</v>
      </c>
      <c r="F72" s="115"/>
      <c r="G72" s="115"/>
      <c r="H72" s="115"/>
      <c r="I72" s="115"/>
      <c r="J72" s="116"/>
      <c r="K72" s="217"/>
      <c r="L72" s="218" t="s">
        <v>74</v>
      </c>
      <c r="M72" s="218">
        <v>3</v>
      </c>
      <c r="N72" s="218">
        <v>4</v>
      </c>
      <c r="O72" s="218">
        <v>5</v>
      </c>
      <c r="P72" s="218">
        <v>7</v>
      </c>
      <c r="Q72" s="218">
        <v>8</v>
      </c>
      <c r="R72" s="218">
        <v>9</v>
      </c>
      <c r="S72" s="218">
        <v>10</v>
      </c>
      <c r="T72" s="218">
        <v>11</v>
      </c>
      <c r="U72" s="218">
        <v>12</v>
      </c>
      <c r="AB72" s="220"/>
      <c r="AC72" s="221"/>
      <c r="AD72" s="221"/>
      <c r="AE72" s="221"/>
      <c r="AF72" s="222"/>
      <c r="AG72" s="222"/>
      <c r="AH72" s="222"/>
      <c r="AI72" s="222"/>
      <c r="AJ72" s="208"/>
      <c r="AK72" s="208"/>
      <c r="AL72" s="208"/>
      <c r="AM72" s="208"/>
      <c r="AN72" s="208"/>
      <c r="AO72" s="208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5">
      <c r="A73" s="117"/>
      <c r="B73" s="114"/>
      <c r="C73" s="344" t="s">
        <v>73</v>
      </c>
      <c r="D73" s="344"/>
      <c r="E73" s="345" t="s">
        <v>74</v>
      </c>
      <c r="F73" s="345"/>
      <c r="G73" s="345"/>
      <c r="H73" s="115"/>
      <c r="I73" s="115"/>
      <c r="J73" s="116"/>
      <c r="K73" s="217"/>
      <c r="L73" s="218" t="s">
        <v>74</v>
      </c>
      <c r="M73" s="218" t="s">
        <v>75</v>
      </c>
      <c r="N73" s="218" t="s">
        <v>76</v>
      </c>
      <c r="O73" s="218" t="s">
        <v>77</v>
      </c>
      <c r="P73" s="218" t="s">
        <v>68</v>
      </c>
      <c r="AB73" s="220"/>
      <c r="AC73" s="221"/>
      <c r="AD73" s="221"/>
      <c r="AE73" s="221"/>
      <c r="AF73" s="222"/>
      <c r="AG73" s="222"/>
      <c r="AH73" s="222"/>
      <c r="AI73" s="222"/>
      <c r="AJ73" s="208"/>
      <c r="AK73" s="208"/>
      <c r="AL73" s="208"/>
      <c r="AM73" s="208"/>
      <c r="AN73" s="208"/>
      <c r="AO73" s="208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6.75" customHeight="1">
      <c r="A74" s="117"/>
      <c r="B74" s="114"/>
      <c r="C74" s="119"/>
      <c r="D74" s="115"/>
      <c r="E74" s="115"/>
      <c r="F74" s="115"/>
      <c r="G74" s="115"/>
      <c r="H74" s="115"/>
      <c r="I74" s="115"/>
      <c r="J74" s="116"/>
      <c r="K74" s="217"/>
      <c r="AB74" s="220"/>
      <c r="AC74" s="221"/>
      <c r="AD74" s="221"/>
      <c r="AE74" s="221"/>
      <c r="AF74" s="222"/>
      <c r="AG74" s="222"/>
      <c r="AH74" s="222"/>
      <c r="AI74" s="222"/>
      <c r="AJ74" s="208"/>
      <c r="AK74" s="208"/>
      <c r="AL74" s="208"/>
      <c r="AM74" s="208"/>
      <c r="AN74" s="208"/>
      <c r="AO74" s="208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5">
      <c r="A75" s="14"/>
      <c r="B75" s="103"/>
      <c r="C75" s="120" t="s">
        <v>78</v>
      </c>
      <c r="D75" s="121">
        <f>O75</f>
        <v>0</v>
      </c>
      <c r="E75" s="302">
        <f>IF(D75&gt;1,"all-in menu wordt met 3€ verminderd, en komt nu p.p. op €","")</f>
      </c>
      <c r="F75" s="303"/>
      <c r="G75" s="304"/>
      <c r="H75" s="11">
        <f>IF(D75&gt;1,I127,"")</f>
      </c>
      <c r="I75" s="10"/>
      <c r="J75" s="37"/>
      <c r="K75" s="217"/>
      <c r="L75" s="231" t="str">
        <f>IF(E73="Blanc de Blancs schuimwijn","BDB",IF(E73="Brut de Mosny Chenin Blanc","BDM",IF(E73="Cava Maison Brut","CMB",IF(E73="Champagne Maison","CHA","N"))))</f>
        <v>N</v>
      </c>
      <c r="M75" s="232" t="str">
        <f>IF(E72&lt;&gt;"Geen",E72,"N")</f>
        <v>N</v>
      </c>
      <c r="N75" s="232" t="str">
        <f>CONCATENATE(L75,M75)</f>
        <v>NN</v>
      </c>
      <c r="O75" s="218">
        <f>VLOOKUP(N75,'-'!B13:C66,2,FALSE)</f>
        <v>0</v>
      </c>
      <c r="AB75" s="220"/>
      <c r="AC75" s="221"/>
      <c r="AD75" s="221"/>
      <c r="AE75" s="221"/>
      <c r="AF75" s="222"/>
      <c r="AG75" s="222"/>
      <c r="AH75" s="222"/>
      <c r="AI75" s="222"/>
      <c r="AJ75" s="208"/>
      <c r="AK75" s="208"/>
      <c r="AL75" s="208"/>
      <c r="AM75" s="208"/>
      <c r="AN75" s="208"/>
      <c r="AO75" s="208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5.75" thickBot="1">
      <c r="A76" s="122"/>
      <c r="B76" s="123"/>
      <c r="C76" s="124"/>
      <c r="D76" s="124"/>
      <c r="E76" s="124"/>
      <c r="F76" s="125"/>
      <c r="G76" s="126"/>
      <c r="H76" s="177"/>
      <c r="I76" s="177"/>
      <c r="J76" s="92"/>
      <c r="K76" s="217"/>
      <c r="AB76" s="220"/>
      <c r="AC76" s="221"/>
      <c r="AD76" s="221"/>
      <c r="AE76" s="221"/>
      <c r="AF76" s="222"/>
      <c r="AG76" s="222"/>
      <c r="AH76" s="222"/>
      <c r="AI76" s="222"/>
      <c r="AJ76" s="208"/>
      <c r="AK76" s="208"/>
      <c r="AL76" s="208"/>
      <c r="AM76" s="208"/>
      <c r="AN76" s="208"/>
      <c r="AO76" s="208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5.75" thickBot="1">
      <c r="A77" s="183"/>
      <c r="B77" s="331" t="s">
        <v>29</v>
      </c>
      <c r="C77" s="332"/>
      <c r="D77" s="332"/>
      <c r="E77" s="332"/>
      <c r="F77" s="332"/>
      <c r="G77" s="332"/>
      <c r="H77" s="332"/>
      <c r="I77" s="332"/>
      <c r="J77" s="333"/>
      <c r="K77" s="217"/>
      <c r="AB77" s="220"/>
      <c r="AC77" s="221"/>
      <c r="AD77" s="221"/>
      <c r="AE77" s="221"/>
      <c r="AF77" s="222"/>
      <c r="AG77" s="222"/>
      <c r="AH77" s="222"/>
      <c r="AI77" s="222"/>
      <c r="AJ77" s="208"/>
      <c r="AK77" s="208"/>
      <c r="AL77" s="208"/>
      <c r="AM77" s="208"/>
      <c r="AN77" s="208"/>
      <c r="AO77" s="208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3.5" customHeight="1" thickBot="1">
      <c r="A78" s="14"/>
      <c r="B78" s="94"/>
      <c r="C78" s="127" t="s">
        <v>64</v>
      </c>
      <c r="D78" s="128"/>
      <c r="E78" s="127"/>
      <c r="F78" s="129"/>
      <c r="G78" s="129"/>
      <c r="H78" s="127"/>
      <c r="I78" s="127"/>
      <c r="J78" s="34"/>
      <c r="K78" s="217"/>
      <c r="AB78" s="220"/>
      <c r="AC78" s="221"/>
      <c r="AD78" s="221"/>
      <c r="AE78" s="221"/>
      <c r="AF78" s="222"/>
      <c r="AG78" s="222"/>
      <c r="AH78" s="222"/>
      <c r="AI78" s="222"/>
      <c r="AJ78" s="208"/>
      <c r="AK78" s="208"/>
      <c r="AL78" s="208"/>
      <c r="AM78" s="208"/>
      <c r="AN78" s="208"/>
      <c r="AO78" s="208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3.5" customHeight="1" thickBot="1">
      <c r="A79" s="93"/>
      <c r="B79" s="94"/>
      <c r="C79" s="130" t="s">
        <v>56</v>
      </c>
      <c r="D79" s="131"/>
      <c r="E79" s="132"/>
      <c r="F79" s="133"/>
      <c r="G79" s="134"/>
      <c r="H79" s="135"/>
      <c r="I79" s="130"/>
      <c r="J79" s="136"/>
      <c r="K79" s="217"/>
      <c r="AB79" s="220"/>
      <c r="AC79" s="221"/>
      <c r="AD79" s="221"/>
      <c r="AE79" s="221"/>
      <c r="AF79" s="222"/>
      <c r="AG79" s="222"/>
      <c r="AH79" s="222"/>
      <c r="AI79" s="222"/>
      <c r="AJ79" s="208"/>
      <c r="AK79" s="208"/>
      <c r="AL79" s="208"/>
      <c r="AM79" s="208"/>
      <c r="AN79" s="208"/>
      <c r="AO79" s="208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3.5" customHeight="1" thickBot="1">
      <c r="A80" s="93"/>
      <c r="B80" s="94"/>
      <c r="C80" s="130" t="s">
        <v>57</v>
      </c>
      <c r="D80" s="131"/>
      <c r="E80" s="137"/>
      <c r="F80" s="133"/>
      <c r="G80" s="134"/>
      <c r="H80" s="135"/>
      <c r="I80" s="130"/>
      <c r="J80" s="136"/>
      <c r="K80" s="217"/>
      <c r="AB80" s="220"/>
      <c r="AC80" s="221"/>
      <c r="AD80" s="221"/>
      <c r="AE80" s="221"/>
      <c r="AF80" s="222"/>
      <c r="AG80" s="222"/>
      <c r="AH80" s="222"/>
      <c r="AI80" s="222"/>
      <c r="AJ80" s="208"/>
      <c r="AK80" s="208"/>
      <c r="AL80" s="208"/>
      <c r="AM80" s="208"/>
      <c r="AN80" s="208"/>
      <c r="AO80" s="208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9" customHeight="1" thickBot="1">
      <c r="A81" s="93"/>
      <c r="B81" s="94"/>
      <c r="C81" s="138"/>
      <c r="D81" s="139"/>
      <c r="E81" s="140"/>
      <c r="F81" s="141"/>
      <c r="G81" s="142"/>
      <c r="H81" s="143"/>
      <c r="I81" s="138"/>
      <c r="J81" s="136"/>
      <c r="K81" s="217"/>
      <c r="AB81" s="220"/>
      <c r="AC81" s="221"/>
      <c r="AD81" s="221"/>
      <c r="AE81" s="221"/>
      <c r="AF81" s="222"/>
      <c r="AG81" s="222"/>
      <c r="AH81" s="222"/>
      <c r="AI81" s="222"/>
      <c r="AJ81" s="208"/>
      <c r="AK81" s="208"/>
      <c r="AL81" s="208"/>
      <c r="AM81" s="208"/>
      <c r="AN81" s="208"/>
      <c r="AO81" s="208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5.75" hidden="1" thickBot="1">
      <c r="A82" s="93"/>
      <c r="B82" s="94"/>
      <c r="C82" s="144"/>
      <c r="D82" s="139"/>
      <c r="E82" s="145"/>
      <c r="F82" s="95"/>
      <c r="G82" s="146"/>
      <c r="H82" s="147"/>
      <c r="I82" s="144"/>
      <c r="J82" s="148"/>
      <c r="K82" s="217"/>
      <c r="AB82" s="220"/>
      <c r="AC82" s="221"/>
      <c r="AD82" s="221"/>
      <c r="AE82" s="221"/>
      <c r="AF82" s="222"/>
      <c r="AG82" s="222"/>
      <c r="AH82" s="222"/>
      <c r="AI82" s="222"/>
      <c r="AJ82" s="208"/>
      <c r="AK82" s="208"/>
      <c r="AL82" s="208"/>
      <c r="AM82" s="208"/>
      <c r="AN82" s="208"/>
      <c r="AO82" s="208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3.5" customHeight="1" thickBot="1">
      <c r="A83" s="14"/>
      <c r="B83" s="22"/>
      <c r="C83" s="177" t="s">
        <v>18</v>
      </c>
      <c r="D83" s="177"/>
      <c r="E83" s="177"/>
      <c r="F83" s="177"/>
      <c r="G83" s="144"/>
      <c r="H83" s="177"/>
      <c r="I83" s="177"/>
      <c r="J83" s="136"/>
      <c r="K83" s="217"/>
      <c r="AB83" s="220"/>
      <c r="AC83" s="221"/>
      <c r="AD83" s="221"/>
      <c r="AE83" s="221"/>
      <c r="AF83" s="222"/>
      <c r="AG83" s="222"/>
      <c r="AH83" s="222"/>
      <c r="AI83" s="222"/>
      <c r="AJ83" s="208"/>
      <c r="AK83" s="208"/>
      <c r="AL83" s="208"/>
      <c r="AM83" s="208"/>
      <c r="AN83" s="208"/>
      <c r="AO83" s="208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33.75" customHeight="1" thickBot="1">
      <c r="A84" s="14"/>
      <c r="B84" s="103"/>
      <c r="C84" s="334"/>
      <c r="D84" s="335"/>
      <c r="E84" s="335"/>
      <c r="F84" s="335"/>
      <c r="G84" s="335"/>
      <c r="H84" s="335"/>
      <c r="I84" s="336"/>
      <c r="J84" s="149"/>
      <c r="K84" s="217"/>
      <c r="AB84" s="220"/>
      <c r="AC84" s="221"/>
      <c r="AD84" s="221"/>
      <c r="AE84" s="221"/>
      <c r="AF84" s="222"/>
      <c r="AG84" s="222"/>
      <c r="AH84" s="222"/>
      <c r="AI84" s="222"/>
      <c r="AJ84" s="208"/>
      <c r="AK84" s="208"/>
      <c r="AL84" s="208"/>
      <c r="AM84" s="208"/>
      <c r="AN84" s="208"/>
      <c r="AO84" s="208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33" customHeight="1" thickBot="1">
      <c r="A85" s="14"/>
      <c r="B85" s="103"/>
      <c r="C85" s="337"/>
      <c r="D85" s="338"/>
      <c r="E85" s="338"/>
      <c r="F85" s="338"/>
      <c r="G85" s="338"/>
      <c r="H85" s="338"/>
      <c r="I85" s="339"/>
      <c r="J85" s="149"/>
      <c r="K85" s="217"/>
      <c r="AB85" s="220"/>
      <c r="AC85" s="221"/>
      <c r="AD85" s="221"/>
      <c r="AE85" s="221"/>
      <c r="AF85" s="222"/>
      <c r="AG85" s="222"/>
      <c r="AH85" s="222"/>
      <c r="AI85" s="222"/>
      <c r="AJ85" s="208"/>
      <c r="AK85" s="208"/>
      <c r="AL85" s="208"/>
      <c r="AM85" s="208"/>
      <c r="AN85" s="208"/>
      <c r="AO85" s="208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6" customHeight="1">
      <c r="A86" s="14"/>
      <c r="B86" s="22"/>
      <c r="C86" s="150"/>
      <c r="D86" s="150"/>
      <c r="E86" s="150"/>
      <c r="F86" s="150"/>
      <c r="G86" s="150"/>
      <c r="H86" s="150"/>
      <c r="I86" s="150"/>
      <c r="J86" s="151"/>
      <c r="K86" s="217"/>
      <c r="AB86" s="220"/>
      <c r="AC86" s="221"/>
      <c r="AD86" s="221"/>
      <c r="AE86" s="221"/>
      <c r="AF86" s="222"/>
      <c r="AG86" s="222"/>
      <c r="AH86" s="222"/>
      <c r="AI86" s="222"/>
      <c r="AJ86" s="208"/>
      <c r="AK86" s="208"/>
      <c r="AL86" s="208"/>
      <c r="AM86" s="208"/>
      <c r="AN86" s="208"/>
      <c r="AO86" s="208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3.5" customHeight="1">
      <c r="A87" s="14"/>
      <c r="B87" s="22"/>
      <c r="C87" s="16" t="s">
        <v>9</v>
      </c>
      <c r="D87" s="39" t="s">
        <v>24</v>
      </c>
      <c r="E87" s="16"/>
      <c r="F87" s="16"/>
      <c r="G87" s="16"/>
      <c r="H87" s="16"/>
      <c r="I87" s="16"/>
      <c r="J87" s="37"/>
      <c r="K87" s="217"/>
      <c r="AB87" s="220"/>
      <c r="AC87" s="221"/>
      <c r="AD87" s="221"/>
      <c r="AE87" s="221"/>
      <c r="AF87" s="222"/>
      <c r="AG87" s="222"/>
      <c r="AH87" s="222"/>
      <c r="AI87" s="222"/>
      <c r="AJ87" s="208"/>
      <c r="AK87" s="208"/>
      <c r="AL87" s="208"/>
      <c r="AM87" s="208"/>
      <c r="AN87" s="208"/>
      <c r="AO87" s="208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3.5" customHeight="1">
      <c r="A88" s="14"/>
      <c r="B88" s="22"/>
      <c r="C88" s="16" t="s">
        <v>19</v>
      </c>
      <c r="D88" s="16" t="s">
        <v>20</v>
      </c>
      <c r="E88" s="9"/>
      <c r="F88" s="78" t="s">
        <v>21</v>
      </c>
      <c r="G88" s="9"/>
      <c r="H88" s="16" t="s">
        <v>10</v>
      </c>
      <c r="I88" s="9"/>
      <c r="J88" s="37"/>
      <c r="K88" s="217"/>
      <c r="AB88" s="220"/>
      <c r="AC88" s="221"/>
      <c r="AD88" s="221"/>
      <c r="AE88" s="221"/>
      <c r="AF88" s="222"/>
      <c r="AG88" s="222"/>
      <c r="AH88" s="222"/>
      <c r="AI88" s="222"/>
      <c r="AJ88" s="208"/>
      <c r="AK88" s="208"/>
      <c r="AL88" s="208"/>
      <c r="AM88" s="208"/>
      <c r="AN88" s="208"/>
      <c r="AO88" s="208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3.5" customHeight="1">
      <c r="A89" s="14"/>
      <c r="B89" s="22"/>
      <c r="C89" s="16" t="s">
        <v>19</v>
      </c>
      <c r="D89" s="16" t="s">
        <v>20</v>
      </c>
      <c r="E89" s="9"/>
      <c r="F89" s="78" t="s">
        <v>21</v>
      </c>
      <c r="G89" s="9"/>
      <c r="H89" s="16" t="s">
        <v>10</v>
      </c>
      <c r="I89" s="9"/>
      <c r="J89" s="37"/>
      <c r="K89" s="217"/>
      <c r="AB89" s="220"/>
      <c r="AC89" s="221"/>
      <c r="AD89" s="221"/>
      <c r="AE89" s="221"/>
      <c r="AF89" s="222"/>
      <c r="AG89" s="222"/>
      <c r="AH89" s="222"/>
      <c r="AI89" s="222"/>
      <c r="AJ89" s="208"/>
      <c r="AK89" s="208"/>
      <c r="AL89" s="208"/>
      <c r="AM89" s="208"/>
      <c r="AN89" s="208"/>
      <c r="AO89" s="208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3.5" customHeight="1">
      <c r="A90" s="14"/>
      <c r="B90" s="22"/>
      <c r="C90" s="16" t="s">
        <v>19</v>
      </c>
      <c r="D90" s="16" t="s">
        <v>20</v>
      </c>
      <c r="E90" s="9"/>
      <c r="F90" s="78" t="s">
        <v>21</v>
      </c>
      <c r="G90" s="9"/>
      <c r="H90" s="16" t="s">
        <v>10</v>
      </c>
      <c r="I90" s="9"/>
      <c r="J90" s="37"/>
      <c r="K90" s="217"/>
      <c r="AB90" s="220"/>
      <c r="AC90" s="221"/>
      <c r="AD90" s="221"/>
      <c r="AE90" s="221"/>
      <c r="AF90" s="222"/>
      <c r="AG90" s="222"/>
      <c r="AH90" s="222"/>
      <c r="AI90" s="222"/>
      <c r="AJ90" s="208"/>
      <c r="AK90" s="208"/>
      <c r="AL90" s="208"/>
      <c r="AM90" s="208"/>
      <c r="AN90" s="208"/>
      <c r="AO90" s="208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s="4" customFormat="1" ht="6" customHeight="1">
      <c r="A91" s="152"/>
      <c r="B91" s="153"/>
      <c r="C91" s="78"/>
      <c r="D91" s="78"/>
      <c r="E91" s="38"/>
      <c r="F91" s="78"/>
      <c r="G91" s="38"/>
      <c r="H91" s="78"/>
      <c r="I91" s="38"/>
      <c r="J91" s="154"/>
      <c r="K91" s="217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9"/>
      <c r="Y91" s="219"/>
      <c r="Z91" s="219"/>
      <c r="AA91" s="219"/>
      <c r="AB91" s="220"/>
      <c r="AC91" s="221"/>
      <c r="AD91" s="221"/>
      <c r="AE91" s="221"/>
      <c r="AF91" s="233"/>
      <c r="AG91" s="233"/>
      <c r="AH91" s="233"/>
      <c r="AI91" s="233"/>
      <c r="AJ91" s="209"/>
      <c r="AK91" s="209"/>
      <c r="AL91" s="209"/>
      <c r="AM91" s="209"/>
      <c r="AN91" s="209"/>
      <c r="AO91" s="209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</row>
    <row r="92" spans="1:57" ht="13.5" customHeight="1">
      <c r="A92" s="14"/>
      <c r="B92" s="22"/>
      <c r="C92" s="16" t="s">
        <v>23</v>
      </c>
      <c r="D92" s="16" t="s">
        <v>22</v>
      </c>
      <c r="E92" s="9"/>
      <c r="F92" s="16" t="s">
        <v>21</v>
      </c>
      <c r="G92" s="9"/>
      <c r="H92" s="16" t="s">
        <v>10</v>
      </c>
      <c r="I92" s="9"/>
      <c r="J92" s="37"/>
      <c r="K92" s="217"/>
      <c r="AB92" s="220"/>
      <c r="AC92" s="221"/>
      <c r="AD92" s="221"/>
      <c r="AE92" s="221"/>
      <c r="AF92" s="222"/>
      <c r="AG92" s="222"/>
      <c r="AH92" s="222"/>
      <c r="AI92" s="222"/>
      <c r="AJ92" s="208"/>
      <c r="AK92" s="208"/>
      <c r="AL92" s="208"/>
      <c r="AM92" s="208"/>
      <c r="AN92" s="208"/>
      <c r="AO92" s="208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3.5" customHeight="1">
      <c r="A93" s="14"/>
      <c r="B93" s="22"/>
      <c r="C93" s="16" t="s">
        <v>23</v>
      </c>
      <c r="D93" s="16" t="s">
        <v>22</v>
      </c>
      <c r="E93" s="9"/>
      <c r="F93" s="16" t="s">
        <v>21</v>
      </c>
      <c r="G93" s="9"/>
      <c r="H93" s="16" t="s">
        <v>10</v>
      </c>
      <c r="I93" s="9"/>
      <c r="J93" s="37"/>
      <c r="K93" s="217"/>
      <c r="AB93" s="220"/>
      <c r="AC93" s="221"/>
      <c r="AD93" s="221"/>
      <c r="AE93" s="221"/>
      <c r="AF93" s="222"/>
      <c r="AG93" s="222"/>
      <c r="AH93" s="222"/>
      <c r="AI93" s="222"/>
      <c r="AJ93" s="208"/>
      <c r="AK93" s="208"/>
      <c r="AL93" s="208"/>
      <c r="AM93" s="208"/>
      <c r="AN93" s="208"/>
      <c r="AO93" s="208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3.5" customHeight="1">
      <c r="A94" s="14"/>
      <c r="B94" s="22"/>
      <c r="C94" s="16" t="s">
        <v>23</v>
      </c>
      <c r="D94" s="16" t="s">
        <v>22</v>
      </c>
      <c r="E94" s="9"/>
      <c r="F94" s="16" t="s">
        <v>21</v>
      </c>
      <c r="G94" s="9"/>
      <c r="H94" s="16" t="s">
        <v>10</v>
      </c>
      <c r="I94" s="9"/>
      <c r="J94" s="37"/>
      <c r="K94" s="217"/>
      <c r="AB94" s="220"/>
      <c r="AC94" s="221"/>
      <c r="AD94" s="221"/>
      <c r="AE94" s="221"/>
      <c r="AF94" s="222"/>
      <c r="AG94" s="222"/>
      <c r="AH94" s="222"/>
      <c r="AI94" s="222"/>
      <c r="AJ94" s="208"/>
      <c r="AK94" s="208"/>
      <c r="AL94" s="208"/>
      <c r="AM94" s="208"/>
      <c r="AN94" s="208"/>
      <c r="AO94" s="208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5">
      <c r="A95" s="14"/>
      <c r="B95" s="88"/>
      <c r="C95" s="177"/>
      <c r="D95" s="177"/>
      <c r="E95" s="177"/>
      <c r="F95" s="177"/>
      <c r="G95" s="177"/>
      <c r="H95" s="177"/>
      <c r="I95" s="155"/>
      <c r="J95" s="206" t="s">
        <v>158</v>
      </c>
      <c r="K95" s="217"/>
      <c r="AB95" s="220"/>
      <c r="AC95" s="221"/>
      <c r="AD95" s="221"/>
      <c r="AE95" s="221"/>
      <c r="AF95" s="222"/>
      <c r="AG95" s="222"/>
      <c r="AH95" s="222"/>
      <c r="AI95" s="222"/>
      <c r="AJ95" s="208"/>
      <c r="AK95" s="208"/>
      <c r="AL95" s="208"/>
      <c r="AM95" s="208"/>
      <c r="AN95" s="208"/>
      <c r="AO95" s="208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5">
      <c r="A96" s="14"/>
      <c r="B96" s="326" t="s">
        <v>30</v>
      </c>
      <c r="C96" s="327"/>
      <c r="D96" s="327"/>
      <c r="E96" s="327"/>
      <c r="F96" s="327"/>
      <c r="G96" s="327"/>
      <c r="H96" s="327"/>
      <c r="I96" s="327"/>
      <c r="J96" s="328"/>
      <c r="K96" s="217"/>
      <c r="AB96" s="220"/>
      <c r="AC96" s="221"/>
      <c r="AD96" s="221"/>
      <c r="AE96" s="221"/>
      <c r="AF96" s="222"/>
      <c r="AG96" s="222"/>
      <c r="AH96" s="222"/>
      <c r="AI96" s="222"/>
      <c r="AJ96" s="208"/>
      <c r="AK96" s="208"/>
      <c r="AL96" s="208"/>
      <c r="AM96" s="208"/>
      <c r="AN96" s="208"/>
      <c r="AO96" s="208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3" customHeight="1">
      <c r="A97" s="14"/>
      <c r="B97" s="156"/>
      <c r="C97" s="144"/>
      <c r="D97" s="144"/>
      <c r="E97" s="144"/>
      <c r="F97" s="15"/>
      <c r="G97" s="144"/>
      <c r="H97" s="144"/>
      <c r="I97" s="144"/>
      <c r="J97" s="148"/>
      <c r="K97" s="217"/>
      <c r="AB97" s="220"/>
      <c r="AC97" s="221"/>
      <c r="AD97" s="221"/>
      <c r="AE97" s="221"/>
      <c r="AF97" s="222"/>
      <c r="AG97" s="222"/>
      <c r="AH97" s="222"/>
      <c r="AI97" s="222"/>
      <c r="AJ97" s="208"/>
      <c r="AK97" s="208"/>
      <c r="AL97" s="208"/>
      <c r="AM97" s="208"/>
      <c r="AN97" s="208"/>
      <c r="AO97" s="208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24" customHeight="1">
      <c r="A98" s="14"/>
      <c r="B98" s="88"/>
      <c r="C98" s="295" t="s">
        <v>66</v>
      </c>
      <c r="D98" s="296"/>
      <c r="E98" s="296"/>
      <c r="F98" s="296"/>
      <c r="G98" s="297"/>
      <c r="H98" s="177"/>
      <c r="I98" s="177"/>
      <c r="J98" s="92"/>
      <c r="K98" s="217"/>
      <c r="AB98" s="220"/>
      <c r="AC98" s="221"/>
      <c r="AD98" s="221"/>
      <c r="AE98" s="221"/>
      <c r="AF98" s="222"/>
      <c r="AG98" s="222"/>
      <c r="AH98" s="222"/>
      <c r="AI98" s="222"/>
      <c r="AJ98" s="208"/>
      <c r="AK98" s="208"/>
      <c r="AL98" s="208"/>
      <c r="AM98" s="208"/>
      <c r="AN98" s="208"/>
      <c r="AO98" s="208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2.25" customHeight="1">
      <c r="A99" s="14"/>
      <c r="B99" s="88"/>
      <c r="C99" s="177"/>
      <c r="D99" s="177"/>
      <c r="E99" s="177"/>
      <c r="F99" s="177"/>
      <c r="G99" s="177"/>
      <c r="H99" s="177"/>
      <c r="I99" s="155"/>
      <c r="J99" s="92"/>
      <c r="K99" s="217"/>
      <c r="AB99" s="220"/>
      <c r="AC99" s="221"/>
      <c r="AD99" s="221"/>
      <c r="AE99" s="221"/>
      <c r="AF99" s="222"/>
      <c r="AG99" s="222"/>
      <c r="AH99" s="222"/>
      <c r="AI99" s="222"/>
      <c r="AJ99" s="208"/>
      <c r="AK99" s="208"/>
      <c r="AL99" s="208"/>
      <c r="AM99" s="208"/>
      <c r="AN99" s="208"/>
      <c r="AO99" s="208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5">
      <c r="A100" s="14"/>
      <c r="B100" s="88"/>
      <c r="C100" s="290" t="s">
        <v>62</v>
      </c>
      <c r="D100" s="291"/>
      <c r="E100" s="291"/>
      <c r="F100" s="291"/>
      <c r="G100" s="294"/>
      <c r="H100" s="157">
        <f>D144</f>
        <v>0</v>
      </c>
      <c r="I100" s="158" t="s">
        <v>154</v>
      </c>
      <c r="J100" s="92"/>
      <c r="K100" s="217"/>
      <c r="AB100" s="220"/>
      <c r="AC100" s="221"/>
      <c r="AD100" s="221"/>
      <c r="AE100" s="221"/>
      <c r="AF100" s="222"/>
      <c r="AG100" s="222"/>
      <c r="AH100" s="222"/>
      <c r="AI100" s="222"/>
      <c r="AJ100" s="208"/>
      <c r="AK100" s="208"/>
      <c r="AL100" s="208"/>
      <c r="AM100" s="208"/>
      <c r="AN100" s="208"/>
      <c r="AO100" s="208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5">
      <c r="A101" s="14"/>
      <c r="B101" s="88"/>
      <c r="C101" s="290" t="s">
        <v>146</v>
      </c>
      <c r="D101" s="291"/>
      <c r="E101" s="291"/>
      <c r="F101" s="291"/>
      <c r="G101" s="291"/>
      <c r="H101" s="159">
        <f>F144</f>
        <v>0</v>
      </c>
      <c r="I101" s="160" t="s">
        <v>154</v>
      </c>
      <c r="J101" s="92"/>
      <c r="K101" s="217"/>
      <c r="AB101" s="220"/>
      <c r="AC101" s="221"/>
      <c r="AD101" s="221"/>
      <c r="AE101" s="221"/>
      <c r="AF101" s="222"/>
      <c r="AG101" s="222"/>
      <c r="AH101" s="222"/>
      <c r="AI101" s="222"/>
      <c r="AJ101" s="208"/>
      <c r="AK101" s="208"/>
      <c r="AL101" s="208"/>
      <c r="AM101" s="208"/>
      <c r="AN101" s="208"/>
      <c r="AO101" s="208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customHeight="1">
      <c r="A102" s="14"/>
      <c r="B102" s="88"/>
      <c r="C102" s="290" t="s">
        <v>38</v>
      </c>
      <c r="D102" s="291"/>
      <c r="E102" s="291"/>
      <c r="F102" s="291"/>
      <c r="G102" s="294"/>
      <c r="H102" s="159">
        <f>G121*E18</f>
        <v>0</v>
      </c>
      <c r="I102" s="161" t="s">
        <v>154</v>
      </c>
      <c r="J102" s="92"/>
      <c r="K102" s="217"/>
      <c r="AB102" s="220"/>
      <c r="AC102" s="221"/>
      <c r="AD102" s="221"/>
      <c r="AE102" s="221"/>
      <c r="AF102" s="222"/>
      <c r="AG102" s="222"/>
      <c r="AH102" s="222"/>
      <c r="AI102" s="222"/>
      <c r="AJ102" s="208"/>
      <c r="AK102" s="208"/>
      <c r="AL102" s="208"/>
      <c r="AM102" s="208"/>
      <c r="AN102" s="208"/>
      <c r="AO102" s="208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customHeight="1">
      <c r="A103" s="14"/>
      <c r="B103" s="88"/>
      <c r="C103" s="290" t="s">
        <v>61</v>
      </c>
      <c r="D103" s="291"/>
      <c r="E103" s="291"/>
      <c r="F103" s="291"/>
      <c r="G103" s="294"/>
      <c r="H103" s="162">
        <f>K133</f>
        <v>0</v>
      </c>
      <c r="I103" s="161" t="s">
        <v>154</v>
      </c>
      <c r="J103" s="92"/>
      <c r="K103" s="217"/>
      <c r="AB103" s="220"/>
      <c r="AC103" s="221"/>
      <c r="AD103" s="221"/>
      <c r="AE103" s="221"/>
      <c r="AF103" s="222"/>
      <c r="AG103" s="222"/>
      <c r="AH103" s="222"/>
      <c r="AI103" s="222"/>
      <c r="AJ103" s="208"/>
      <c r="AK103" s="208"/>
      <c r="AL103" s="208"/>
      <c r="AM103" s="208"/>
      <c r="AN103" s="208"/>
      <c r="AO103" s="208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customHeight="1">
      <c r="A104" s="14"/>
      <c r="B104" s="88"/>
      <c r="C104" s="290" t="s">
        <v>55</v>
      </c>
      <c r="D104" s="291"/>
      <c r="E104" s="291"/>
      <c r="F104" s="291"/>
      <c r="G104" s="294"/>
      <c r="H104" s="162">
        <f>H127*E18</f>
        <v>0</v>
      </c>
      <c r="I104" s="161" t="s">
        <v>154</v>
      </c>
      <c r="J104" s="92"/>
      <c r="K104" s="217"/>
      <c r="AB104" s="220"/>
      <c r="AC104" s="221"/>
      <c r="AD104" s="221"/>
      <c r="AE104" s="221"/>
      <c r="AF104" s="222"/>
      <c r="AG104" s="222"/>
      <c r="AH104" s="222"/>
      <c r="AI104" s="222"/>
      <c r="AJ104" s="208"/>
      <c r="AK104" s="208"/>
      <c r="AL104" s="208"/>
      <c r="AM104" s="208"/>
      <c r="AN104" s="208"/>
      <c r="AO104" s="208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customHeight="1">
      <c r="A105" s="14"/>
      <c r="B105" s="88"/>
      <c r="C105" s="176" t="s">
        <v>71</v>
      </c>
      <c r="D105" s="178"/>
      <c r="E105" s="178"/>
      <c r="F105" s="178"/>
      <c r="G105" s="178"/>
      <c r="H105" s="162">
        <f>D130</f>
        <v>0</v>
      </c>
      <c r="I105" s="161" t="s">
        <v>154</v>
      </c>
      <c r="J105" s="92"/>
      <c r="K105" s="217"/>
      <c r="AB105" s="220"/>
      <c r="AC105" s="221"/>
      <c r="AD105" s="221"/>
      <c r="AE105" s="221"/>
      <c r="AF105" s="222"/>
      <c r="AG105" s="222"/>
      <c r="AH105" s="222"/>
      <c r="AI105" s="222"/>
      <c r="AJ105" s="208"/>
      <c r="AK105" s="208"/>
      <c r="AL105" s="208"/>
      <c r="AM105" s="208"/>
      <c r="AN105" s="208"/>
      <c r="AO105" s="208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5" customHeight="1">
      <c r="A106" s="14"/>
      <c r="B106" s="88"/>
      <c r="C106" s="177" t="s">
        <v>159</v>
      </c>
      <c r="D106" s="177"/>
      <c r="E106" s="177"/>
      <c r="F106" s="177"/>
      <c r="G106" s="177"/>
      <c r="H106" s="203" t="str">
        <f>F133</f>
        <v>0</v>
      </c>
      <c r="I106" s="158" t="s">
        <v>154</v>
      </c>
      <c r="J106" s="92"/>
      <c r="K106" s="217"/>
      <c r="AB106" s="220"/>
      <c r="AC106" s="221"/>
      <c r="AD106" s="221"/>
      <c r="AE106" s="221"/>
      <c r="AF106" s="222"/>
      <c r="AG106" s="222"/>
      <c r="AH106" s="222"/>
      <c r="AI106" s="222"/>
      <c r="AJ106" s="208"/>
      <c r="AK106" s="208"/>
      <c r="AL106" s="208"/>
      <c r="AM106" s="208"/>
      <c r="AN106" s="208"/>
      <c r="AO106" s="208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24" customHeight="1">
      <c r="A107" s="14"/>
      <c r="B107" s="88"/>
      <c r="C107" s="197"/>
      <c r="D107" s="177"/>
      <c r="E107" s="177"/>
      <c r="F107" s="177"/>
      <c r="G107" s="163" t="s">
        <v>163</v>
      </c>
      <c r="H107" s="164">
        <f>H100+H101+H102+H103+H104+H105+H106</f>
        <v>0</v>
      </c>
      <c r="I107" s="165" t="s">
        <v>154</v>
      </c>
      <c r="J107" s="92"/>
      <c r="K107" s="217"/>
      <c r="AB107" s="220"/>
      <c r="AC107" s="221"/>
      <c r="AD107" s="221"/>
      <c r="AE107" s="221"/>
      <c r="AF107" s="222"/>
      <c r="AG107" s="222"/>
      <c r="AH107" s="222"/>
      <c r="AI107" s="222"/>
      <c r="AJ107" s="208"/>
      <c r="AK107" s="208"/>
      <c r="AL107" s="208"/>
      <c r="AM107" s="208"/>
      <c r="AN107" s="208"/>
      <c r="AO107" s="208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7.5" customHeight="1">
      <c r="A108" s="14"/>
      <c r="B108" s="88"/>
      <c r="C108" s="177"/>
      <c r="D108" s="177"/>
      <c r="E108" s="177"/>
      <c r="F108" s="177"/>
      <c r="G108" s="177"/>
      <c r="H108" s="177"/>
      <c r="I108" s="177"/>
      <c r="J108" s="92"/>
      <c r="K108" s="217"/>
      <c r="AB108" s="220"/>
      <c r="AC108" s="221"/>
      <c r="AD108" s="221"/>
      <c r="AE108" s="221"/>
      <c r="AF108" s="222"/>
      <c r="AG108" s="222"/>
      <c r="AH108" s="222"/>
      <c r="AI108" s="222"/>
      <c r="AJ108" s="208"/>
      <c r="AK108" s="208"/>
      <c r="AL108" s="208"/>
      <c r="AM108" s="208"/>
      <c r="AN108" s="208"/>
      <c r="AO108" s="208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7.5" customHeight="1">
      <c r="A109" s="14"/>
      <c r="B109" s="88"/>
      <c r="C109" s="177"/>
      <c r="D109" s="177"/>
      <c r="E109" s="177"/>
      <c r="F109" s="177"/>
      <c r="G109" s="177"/>
      <c r="H109" s="177"/>
      <c r="I109" s="177"/>
      <c r="J109" s="92"/>
      <c r="K109" s="217"/>
      <c r="AB109" s="220"/>
      <c r="AC109" s="221"/>
      <c r="AD109" s="221"/>
      <c r="AE109" s="221"/>
      <c r="AF109" s="222"/>
      <c r="AG109" s="222"/>
      <c r="AH109" s="222"/>
      <c r="AI109" s="222"/>
      <c r="AJ109" s="208"/>
      <c r="AK109" s="208"/>
      <c r="AL109" s="208"/>
      <c r="AM109" s="208"/>
      <c r="AN109" s="208"/>
      <c r="AO109" s="208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5">
      <c r="A110" s="14"/>
      <c r="B110" s="88"/>
      <c r="C110" s="287" t="s">
        <v>42</v>
      </c>
      <c r="D110" s="288"/>
      <c r="E110" s="288"/>
      <c r="F110" s="288"/>
      <c r="G110" s="288"/>
      <c r="H110" s="289"/>
      <c r="I110" s="177"/>
      <c r="J110" s="92"/>
      <c r="K110" s="217"/>
      <c r="AB110" s="220"/>
      <c r="AC110" s="221"/>
      <c r="AD110" s="221"/>
      <c r="AE110" s="221"/>
      <c r="AF110" s="222"/>
      <c r="AG110" s="222"/>
      <c r="AH110" s="222"/>
      <c r="AI110" s="222"/>
      <c r="AJ110" s="208"/>
      <c r="AK110" s="208"/>
      <c r="AL110" s="208"/>
      <c r="AM110" s="208"/>
      <c r="AN110" s="208"/>
      <c r="AO110" s="208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5">
      <c r="A111" s="14"/>
      <c r="B111" s="123"/>
      <c r="C111" s="287" t="s">
        <v>41</v>
      </c>
      <c r="D111" s="288"/>
      <c r="E111" s="288"/>
      <c r="F111" s="288"/>
      <c r="G111" s="288"/>
      <c r="H111" s="289"/>
      <c r="I111" s="329"/>
      <c r="J111" s="37"/>
      <c r="K111" s="217"/>
      <c r="AB111" s="220"/>
      <c r="AC111" s="221"/>
      <c r="AD111" s="221"/>
      <c r="AE111" s="221"/>
      <c r="AF111" s="222"/>
      <c r="AG111" s="222"/>
      <c r="AH111" s="222"/>
      <c r="AI111" s="222"/>
      <c r="AJ111" s="208"/>
      <c r="AK111" s="208"/>
      <c r="AL111" s="208"/>
      <c r="AM111" s="208"/>
      <c r="AN111" s="208"/>
      <c r="AO111" s="208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5.75" thickBot="1">
      <c r="A112" s="14"/>
      <c r="B112" s="166"/>
      <c r="C112" s="323" t="s">
        <v>162</v>
      </c>
      <c r="D112" s="324"/>
      <c r="E112" s="324"/>
      <c r="F112" s="324"/>
      <c r="G112" s="324"/>
      <c r="H112" s="325"/>
      <c r="I112" s="330"/>
      <c r="J112" s="167"/>
      <c r="K112" s="217"/>
      <c r="AB112" s="220"/>
      <c r="AC112" s="221"/>
      <c r="AD112" s="221"/>
      <c r="AE112" s="221"/>
      <c r="AF112" s="222"/>
      <c r="AG112" s="222"/>
      <c r="AH112" s="222"/>
      <c r="AI112" s="222"/>
      <c r="AJ112" s="208"/>
      <c r="AK112" s="208"/>
      <c r="AL112" s="208"/>
      <c r="AM112" s="208"/>
      <c r="AN112" s="208"/>
      <c r="AO112" s="208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s="211" customFormat="1" ht="15.75" thickBot="1">
      <c r="A113" s="213"/>
      <c r="B113" s="214"/>
      <c r="C113" s="215"/>
      <c r="D113" s="215"/>
      <c r="E113" s="215"/>
      <c r="F113" s="215"/>
      <c r="G113" s="215"/>
      <c r="H113" s="215"/>
      <c r="I113" s="215"/>
      <c r="J113" s="216"/>
      <c r="K113" s="234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26"/>
      <c r="Y113" s="226"/>
      <c r="Z113" s="226"/>
      <c r="AA113" s="226"/>
      <c r="AB113" s="221"/>
      <c r="AC113" s="221"/>
      <c r="AD113" s="221"/>
      <c r="AE113" s="221"/>
      <c r="AF113" s="221"/>
      <c r="AG113" s="221"/>
      <c r="AH113" s="221"/>
      <c r="AI113" s="221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</row>
    <row r="114" spans="1:57" s="242" customFormat="1" ht="3.75" customHeight="1">
      <c r="A114" s="221"/>
      <c r="B114" s="244"/>
      <c r="C114" s="244"/>
      <c r="D114" s="244"/>
      <c r="E114" s="244"/>
      <c r="F114" s="244"/>
      <c r="G114" s="244"/>
      <c r="H114" s="244"/>
      <c r="I114" s="244"/>
      <c r="J114" s="244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26"/>
      <c r="Y114" s="226"/>
      <c r="Z114" s="226"/>
      <c r="AA114" s="226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</row>
    <row r="115" spans="1:57" s="242" customFormat="1" ht="3.75" customHeight="1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26"/>
      <c r="Y115" s="226"/>
      <c r="Z115" s="226"/>
      <c r="AA115" s="226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</row>
    <row r="116" spans="1:57" s="242" customFormat="1" ht="3.75" customHeight="1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26"/>
      <c r="Y116" s="226"/>
      <c r="Z116" s="226"/>
      <c r="AA116" s="226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</row>
    <row r="117" spans="1:57" s="242" customFormat="1" ht="3.75" customHeight="1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26"/>
      <c r="Y117" s="226"/>
      <c r="Z117" s="226"/>
      <c r="AA117" s="226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</row>
    <row r="118" spans="1:57" s="242" customFormat="1" ht="3.75" customHeigh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26"/>
      <c r="Y118" s="226"/>
      <c r="Z118" s="226"/>
      <c r="AA118" s="226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</row>
    <row r="119" spans="1:57" s="242" customFormat="1" ht="3.75" customHeight="1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26"/>
      <c r="Y119" s="226"/>
      <c r="Z119" s="226"/>
      <c r="AA119" s="226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</row>
    <row r="120" spans="1:57" s="242" customFormat="1" ht="3.75" customHeight="1">
      <c r="A120" s="221"/>
      <c r="B120" s="221"/>
      <c r="C120" s="221">
        <v>59</v>
      </c>
      <c r="D120" s="221"/>
      <c r="E120" s="221"/>
      <c r="F120" s="221"/>
      <c r="G120" s="245" t="s">
        <v>155</v>
      </c>
      <c r="H120" s="221"/>
      <c r="I120" s="221"/>
      <c r="J120" s="221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26"/>
      <c r="Y120" s="226"/>
      <c r="Z120" s="226"/>
      <c r="AA120" s="226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</row>
    <row r="121" spans="1:57" s="242" customFormat="1" ht="3.75" customHeight="1">
      <c r="A121" s="221"/>
      <c r="B121" s="221"/>
      <c r="C121" s="221"/>
      <c r="D121" s="221"/>
      <c r="E121" s="221"/>
      <c r="F121" s="221"/>
      <c r="G121" s="246">
        <f>C120+G127</f>
        <v>59</v>
      </c>
      <c r="H121" s="221"/>
      <c r="I121" s="221"/>
      <c r="J121" s="221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26"/>
      <c r="Y121" s="226"/>
      <c r="Z121" s="226"/>
      <c r="AA121" s="226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  <c r="BE121" s="221"/>
    </row>
    <row r="122" spans="1:57" s="242" customFormat="1" ht="3.75" customHeight="1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26"/>
      <c r="Y122" s="226"/>
      <c r="Z122" s="226"/>
      <c r="AA122" s="226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</row>
    <row r="123" spans="1:57" s="242" customFormat="1" ht="3.75" customHeight="1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26"/>
      <c r="Y123" s="226"/>
      <c r="Z123" s="226"/>
      <c r="AA123" s="226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1"/>
      <c r="BC123" s="221"/>
      <c r="BD123" s="221"/>
      <c r="BE123" s="221"/>
    </row>
    <row r="124" spans="1:57" s="242" customFormat="1" ht="3.75" customHeight="1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26"/>
      <c r="Y124" s="226"/>
      <c r="Z124" s="226"/>
      <c r="AA124" s="226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  <c r="BB124" s="221"/>
      <c r="BC124" s="221"/>
      <c r="BD124" s="221"/>
      <c r="BE124" s="221"/>
    </row>
    <row r="125" spans="1:57" s="242" customFormat="1" ht="3.75" customHeight="1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26"/>
      <c r="Y125" s="226"/>
      <c r="Z125" s="226"/>
      <c r="AA125" s="226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221"/>
      <c r="BD125" s="221"/>
      <c r="BE125" s="221"/>
    </row>
    <row r="126" spans="1:57" s="242" customFormat="1" ht="3.75" customHeight="1">
      <c r="A126" s="221"/>
      <c r="B126" s="221"/>
      <c r="C126" s="221"/>
      <c r="D126" s="221" t="s">
        <v>183</v>
      </c>
      <c r="E126" s="221" t="s">
        <v>59</v>
      </c>
      <c r="F126" s="221" t="s">
        <v>166</v>
      </c>
      <c r="G126" s="221" t="s">
        <v>134</v>
      </c>
      <c r="H126" s="221" t="s">
        <v>65</v>
      </c>
      <c r="I126" s="221" t="s">
        <v>165</v>
      </c>
      <c r="J126" s="221"/>
      <c r="K126" s="235" t="s">
        <v>149</v>
      </c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26"/>
      <c r="Y126" s="226"/>
      <c r="Z126" s="226"/>
      <c r="AA126" s="226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1"/>
      <c r="BC126" s="221"/>
      <c r="BD126" s="221"/>
      <c r="BE126" s="221"/>
    </row>
    <row r="127" spans="1:57" s="249" customFormat="1" ht="3.75" customHeight="1">
      <c r="A127" s="238"/>
      <c r="B127" s="238"/>
      <c r="C127" s="247"/>
      <c r="D127" s="248" t="str">
        <f>IF(D43="Lamskroontje - seizoensboeket/groene kruiden/aardappelgratin (+3€)","3","0")</f>
        <v>0</v>
      </c>
      <c r="E127" s="248" t="str">
        <f>IF(D43="Kalfsfilet - op de wijze van de chef (+5€)","5","0")</f>
        <v>0</v>
      </c>
      <c r="F127" s="248" t="str">
        <f>IF(D44="Pracht van een ijstaart - aangepast aan uw feest (+3€)","3","0")</f>
        <v>0</v>
      </c>
      <c r="G127" s="248" t="str">
        <f>IF(O75&gt;0,"-3","0")</f>
        <v>0</v>
      </c>
      <c r="H127" s="248">
        <f>D127+E127+F127</f>
        <v>0</v>
      </c>
      <c r="I127" s="248">
        <f>C120+D127+E127+F127+G127</f>
        <v>59</v>
      </c>
      <c r="J127" s="238"/>
      <c r="K127" s="236">
        <f>I127*E18</f>
        <v>0</v>
      </c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</row>
    <row r="128" spans="1:57" s="249" customFormat="1" ht="3.75" customHeight="1">
      <c r="A128" s="238"/>
      <c r="B128" s="238"/>
      <c r="C128" s="238"/>
      <c r="D128" s="238"/>
      <c r="E128" s="238"/>
      <c r="F128" s="238"/>
      <c r="G128" s="238"/>
      <c r="H128" s="238"/>
      <c r="I128" s="238"/>
      <c r="J128" s="238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</row>
    <row r="129" spans="1:57" s="242" customFormat="1" ht="3.75" customHeight="1">
      <c r="A129" s="221"/>
      <c r="B129" s="221"/>
      <c r="C129" s="221"/>
      <c r="D129" s="221" t="s">
        <v>144</v>
      </c>
      <c r="E129" s="221"/>
      <c r="F129" s="221"/>
      <c r="G129" s="221"/>
      <c r="H129" s="221"/>
      <c r="I129" s="221"/>
      <c r="J129" s="221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26"/>
      <c r="Y129" s="226"/>
      <c r="Z129" s="226"/>
      <c r="AA129" s="226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</row>
    <row r="130" spans="1:57" s="242" customFormat="1" ht="3.75" customHeight="1">
      <c r="A130" s="221"/>
      <c r="B130" s="221"/>
      <c r="C130" s="221"/>
      <c r="D130" s="248">
        <f>D75*E18</f>
        <v>0</v>
      </c>
      <c r="E130" s="221"/>
      <c r="F130" s="221"/>
      <c r="G130" s="221"/>
      <c r="H130" s="221"/>
      <c r="I130" s="221"/>
      <c r="J130" s="221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26"/>
      <c r="Y130" s="226"/>
      <c r="Z130" s="226"/>
      <c r="AA130" s="226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  <c r="BB130" s="221"/>
      <c r="BC130" s="221"/>
      <c r="BD130" s="221"/>
      <c r="BE130" s="221"/>
    </row>
    <row r="131" spans="1:57" s="242" customFormat="1" ht="3.75" customHeight="1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26"/>
      <c r="Y131" s="226"/>
      <c r="Z131" s="226"/>
      <c r="AA131" s="226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</row>
    <row r="132" spans="1:57" s="242" customFormat="1" ht="3.75" customHeight="1">
      <c r="A132" s="221"/>
      <c r="B132" s="221"/>
      <c r="C132" s="221"/>
      <c r="D132" s="221" t="s">
        <v>137</v>
      </c>
      <c r="E132" s="250" t="s">
        <v>143</v>
      </c>
      <c r="F132" s="221" t="s">
        <v>145</v>
      </c>
      <c r="G132" s="238" t="s">
        <v>150</v>
      </c>
      <c r="H132" s="221" t="s">
        <v>151</v>
      </c>
      <c r="I132" s="238" t="s">
        <v>152</v>
      </c>
      <c r="J132" s="221"/>
      <c r="K132" s="235" t="s">
        <v>153</v>
      </c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26"/>
      <c r="Y132" s="226"/>
      <c r="Z132" s="226"/>
      <c r="AA132" s="226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</row>
    <row r="133" spans="1:57" s="242" customFormat="1" ht="3.75" customHeight="1">
      <c r="A133" s="221"/>
      <c r="B133" s="221"/>
      <c r="C133" s="221"/>
      <c r="D133" s="248" t="str">
        <f>IF(H62="Ja","6","0")</f>
        <v>0</v>
      </c>
      <c r="E133" s="248" t="str">
        <f>IF(H57="Ja",I57*E18,"0")</f>
        <v>0</v>
      </c>
      <c r="F133" s="248" t="str">
        <f>IF(H57="Ja",I58*E19,"0")</f>
        <v>0</v>
      </c>
      <c r="G133" s="248" t="str">
        <f>IF(H59="Ja",I59*E18,"0")</f>
        <v>0</v>
      </c>
      <c r="H133" s="248" t="str">
        <f>IF(H60="Ja",I60*E18,"0")</f>
        <v>0</v>
      </c>
      <c r="I133" s="248" t="str">
        <f>IF(H61="Ja",I61*E18,"0")</f>
        <v>0</v>
      </c>
      <c r="J133" s="221"/>
      <c r="K133" s="239">
        <f>D133+E133+G133+H133+I133</f>
        <v>0</v>
      </c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26"/>
      <c r="Y133" s="226"/>
      <c r="Z133" s="226"/>
      <c r="AA133" s="226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</row>
    <row r="134" spans="1:57" s="242" customFormat="1" ht="3.75" customHeight="1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26"/>
      <c r="Y134" s="226"/>
      <c r="Z134" s="226"/>
      <c r="AA134" s="226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221"/>
      <c r="BD134" s="221"/>
      <c r="BE134" s="221"/>
    </row>
    <row r="135" spans="1:57" s="242" customFormat="1" ht="3.75" customHeight="1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26"/>
      <c r="Y135" s="226"/>
      <c r="Z135" s="226"/>
      <c r="AA135" s="226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/>
      <c r="BD135" s="221"/>
      <c r="BE135" s="221"/>
    </row>
    <row r="136" spans="1:57" s="242" customFormat="1" ht="3.75" customHeight="1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26"/>
      <c r="Y136" s="226"/>
      <c r="Z136" s="226"/>
      <c r="AA136" s="226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</row>
    <row r="137" spans="1:57" s="242" customFormat="1" ht="3.75" customHeight="1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26"/>
      <c r="Y137" s="226"/>
      <c r="Z137" s="226"/>
      <c r="AA137" s="226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21"/>
      <c r="BD137" s="221"/>
      <c r="BE137" s="221"/>
    </row>
    <row r="138" spans="1:57" s="242" customFormat="1" ht="3.75" customHeight="1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26"/>
      <c r="Y138" s="226"/>
      <c r="Z138" s="226"/>
      <c r="AA138" s="226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/>
      <c r="BE138" s="221"/>
    </row>
    <row r="139" spans="1:57" s="242" customFormat="1" ht="3.75" customHeight="1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26"/>
      <c r="Y139" s="226"/>
      <c r="Z139" s="226"/>
      <c r="AA139" s="226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</row>
    <row r="140" spans="1:57" s="242" customFormat="1" ht="3.75" customHeight="1">
      <c r="A140" s="221"/>
      <c r="B140" s="221"/>
      <c r="C140" s="221"/>
      <c r="D140" s="221" t="s">
        <v>138</v>
      </c>
      <c r="E140" s="221"/>
      <c r="F140" s="221" t="s">
        <v>142</v>
      </c>
      <c r="G140" s="221" t="s">
        <v>148</v>
      </c>
      <c r="H140" s="221" t="s">
        <v>160</v>
      </c>
      <c r="I140" s="221" t="s">
        <v>161</v>
      </c>
      <c r="J140" s="221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26"/>
      <c r="Y140" s="226"/>
      <c r="Z140" s="226"/>
      <c r="AA140" s="226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/>
      <c r="BE140" s="221"/>
    </row>
    <row r="141" spans="1:57" s="242" customFormat="1" ht="3.75" customHeight="1">
      <c r="A141" s="221"/>
      <c r="B141" s="221"/>
      <c r="C141" s="221" t="s">
        <v>139</v>
      </c>
      <c r="D141" s="248">
        <f>C26*6</f>
        <v>0</v>
      </c>
      <c r="E141" s="221"/>
      <c r="F141" s="248">
        <f>G26*6</f>
        <v>0</v>
      </c>
      <c r="G141" s="248">
        <f>D141+D142+D143+F141+F142+F143</f>
        <v>0</v>
      </c>
      <c r="H141" s="221"/>
      <c r="I141" s="221"/>
      <c r="J141" s="221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26"/>
      <c r="Y141" s="226"/>
      <c r="Z141" s="226"/>
      <c r="AA141" s="226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  <c r="BE141" s="221"/>
    </row>
    <row r="142" spans="1:57" s="242" customFormat="1" ht="3.75" customHeight="1">
      <c r="A142" s="221"/>
      <c r="B142" s="221"/>
      <c r="C142" s="221" t="s">
        <v>140</v>
      </c>
      <c r="D142" s="248">
        <f>C27*((I127)/2)</f>
        <v>0</v>
      </c>
      <c r="E142" s="221"/>
      <c r="F142" s="248">
        <f>G27*23</f>
        <v>0</v>
      </c>
      <c r="G142" s="221"/>
      <c r="H142" s="221"/>
      <c r="I142" s="221"/>
      <c r="J142" s="221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26"/>
      <c r="Y142" s="226"/>
      <c r="Z142" s="226"/>
      <c r="AA142" s="226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  <c r="BE142" s="221"/>
    </row>
    <row r="143" spans="1:57" s="242" customFormat="1" ht="3.75" customHeight="1">
      <c r="A143" s="221"/>
      <c r="B143" s="221"/>
      <c r="C143" s="221" t="s">
        <v>141</v>
      </c>
      <c r="D143" s="248">
        <f>C28*(((I127)/2)+4)</f>
        <v>0</v>
      </c>
      <c r="E143" s="221"/>
      <c r="F143" s="248">
        <f>G28*27</f>
        <v>0</v>
      </c>
      <c r="G143" s="221"/>
      <c r="H143" s="221"/>
      <c r="I143" s="221"/>
      <c r="J143" s="221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26"/>
      <c r="Y143" s="226"/>
      <c r="Z143" s="226"/>
      <c r="AA143" s="226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</row>
    <row r="144" spans="1:57" s="242" customFormat="1" ht="3.75" customHeight="1">
      <c r="A144" s="221"/>
      <c r="B144" s="221"/>
      <c r="C144" s="221" t="s">
        <v>147</v>
      </c>
      <c r="D144" s="248">
        <f>D141+D142+D143</f>
        <v>0</v>
      </c>
      <c r="E144" s="248"/>
      <c r="F144" s="248">
        <f>F141+F142+F143</f>
        <v>0</v>
      </c>
      <c r="G144" s="221"/>
      <c r="H144" s="221"/>
      <c r="I144" s="221"/>
      <c r="J144" s="221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26"/>
      <c r="Y144" s="226"/>
      <c r="Z144" s="226"/>
      <c r="AA144" s="226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</row>
    <row r="145" spans="1:57" s="242" customFormat="1" ht="3.75" customHeight="1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26"/>
      <c r="Y145" s="226"/>
      <c r="Z145" s="226"/>
      <c r="AA145" s="226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</row>
    <row r="146" spans="1:57" s="242" customFormat="1" ht="3.75" customHeight="1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26"/>
      <c r="Y146" s="226"/>
      <c r="Z146" s="226"/>
      <c r="AA146" s="226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</row>
    <row r="147" spans="1:57" s="242" customFormat="1" ht="3.75" customHeight="1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26"/>
      <c r="Y147" s="226"/>
      <c r="Z147" s="226"/>
      <c r="AA147" s="226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</row>
    <row r="148" spans="1:57" s="242" customFormat="1" ht="3.75" customHeight="1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26"/>
      <c r="Y148" s="226"/>
      <c r="Z148" s="226"/>
      <c r="AA148" s="226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  <c r="BE148" s="221"/>
    </row>
    <row r="149" spans="1:57" s="242" customFormat="1" ht="3.75" customHeight="1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26"/>
      <c r="Y149" s="226"/>
      <c r="Z149" s="226"/>
      <c r="AA149" s="226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</row>
    <row r="150" spans="1:57" s="242" customFormat="1" ht="3.75" customHeight="1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26"/>
      <c r="Y150" s="226"/>
      <c r="Z150" s="226"/>
      <c r="AA150" s="226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21"/>
      <c r="BD150" s="221"/>
      <c r="BE150" s="221"/>
    </row>
    <row r="151" spans="1:57" s="205" customFormat="1" ht="15">
      <c r="A151" s="204"/>
      <c r="B151" s="207"/>
      <c r="C151" s="207"/>
      <c r="D151" s="207"/>
      <c r="E151" s="207"/>
      <c r="F151" s="207"/>
      <c r="G151" s="207"/>
      <c r="H151" s="207"/>
      <c r="I151" s="207"/>
      <c r="J151" s="207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26"/>
      <c r="Y151" s="226"/>
      <c r="Z151" s="226"/>
      <c r="AA151" s="226"/>
      <c r="AB151" s="221"/>
      <c r="AC151" s="221"/>
      <c r="AD151" s="221"/>
      <c r="AE151" s="221"/>
      <c r="AF151" s="221"/>
      <c r="AG151" s="221"/>
      <c r="AH151" s="221"/>
      <c r="AI151" s="221"/>
      <c r="AJ151" s="207"/>
      <c r="AK151" s="207"/>
      <c r="AL151" s="207"/>
      <c r="AM151" s="207"/>
      <c r="AN151" s="207"/>
      <c r="AO151" s="207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</row>
    <row r="152" spans="1:57" s="205" customFormat="1" ht="15">
      <c r="A152" s="204"/>
      <c r="B152" s="207"/>
      <c r="C152" s="207"/>
      <c r="D152" s="207"/>
      <c r="E152" s="207"/>
      <c r="F152" s="207"/>
      <c r="G152" s="207"/>
      <c r="H152" s="207"/>
      <c r="I152" s="207"/>
      <c r="J152" s="207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26"/>
      <c r="Y152" s="226"/>
      <c r="Z152" s="226"/>
      <c r="AA152" s="226"/>
      <c r="AB152" s="221"/>
      <c r="AC152" s="221"/>
      <c r="AD152" s="221"/>
      <c r="AE152" s="221"/>
      <c r="AF152" s="221"/>
      <c r="AG152" s="221"/>
      <c r="AH152" s="221"/>
      <c r="AI152" s="221"/>
      <c r="AJ152" s="207"/>
      <c r="AK152" s="207"/>
      <c r="AL152" s="207"/>
      <c r="AM152" s="207"/>
      <c r="AN152" s="207"/>
      <c r="AO152" s="207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</row>
    <row r="153" spans="1:57" s="205" customFormat="1" ht="15">
      <c r="A153" s="204"/>
      <c r="B153" s="207"/>
      <c r="C153" s="207"/>
      <c r="D153" s="207"/>
      <c r="E153" s="207"/>
      <c r="F153" s="207"/>
      <c r="G153" s="207"/>
      <c r="H153" s="207"/>
      <c r="I153" s="207"/>
      <c r="J153" s="207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26"/>
      <c r="Y153" s="226"/>
      <c r="Z153" s="226"/>
      <c r="AA153" s="226"/>
      <c r="AB153" s="221"/>
      <c r="AC153" s="221"/>
      <c r="AD153" s="221"/>
      <c r="AE153" s="221"/>
      <c r="AF153" s="221"/>
      <c r="AG153" s="221"/>
      <c r="AH153" s="221"/>
      <c r="AI153" s="221"/>
      <c r="AJ153" s="207"/>
      <c r="AK153" s="207"/>
      <c r="AL153" s="207"/>
      <c r="AM153" s="207"/>
      <c r="AN153" s="207"/>
      <c r="AO153" s="207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</row>
    <row r="154" spans="1:57" s="205" customFormat="1" ht="15">
      <c r="A154" s="204"/>
      <c r="B154" s="207"/>
      <c r="C154" s="207"/>
      <c r="D154" s="207"/>
      <c r="E154" s="207"/>
      <c r="F154" s="207"/>
      <c r="G154" s="207"/>
      <c r="H154" s="207"/>
      <c r="I154" s="207"/>
      <c r="J154" s="207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26"/>
      <c r="Y154" s="226"/>
      <c r="Z154" s="226"/>
      <c r="AA154" s="226"/>
      <c r="AB154" s="221"/>
      <c r="AC154" s="221"/>
      <c r="AD154" s="221"/>
      <c r="AE154" s="221"/>
      <c r="AF154" s="221"/>
      <c r="AG154" s="221"/>
      <c r="AH154" s="221"/>
      <c r="AI154" s="221"/>
      <c r="AJ154" s="207"/>
      <c r="AK154" s="207"/>
      <c r="AL154" s="207"/>
      <c r="AM154" s="207"/>
      <c r="AN154" s="207"/>
      <c r="AO154" s="207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</row>
    <row r="155" spans="1:57" s="205" customFormat="1" ht="15">
      <c r="A155" s="204"/>
      <c r="B155" s="207"/>
      <c r="C155" s="207"/>
      <c r="D155" s="207"/>
      <c r="E155" s="207"/>
      <c r="F155" s="207"/>
      <c r="G155" s="207"/>
      <c r="H155" s="207"/>
      <c r="I155" s="207"/>
      <c r="J155" s="207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26"/>
      <c r="Y155" s="226"/>
      <c r="Z155" s="226"/>
      <c r="AA155" s="226"/>
      <c r="AB155" s="221"/>
      <c r="AC155" s="221"/>
      <c r="AD155" s="221"/>
      <c r="AE155" s="221"/>
      <c r="AF155" s="221"/>
      <c r="AG155" s="221"/>
      <c r="AH155" s="221"/>
      <c r="AI155" s="221"/>
      <c r="AJ155" s="207"/>
      <c r="AK155" s="207"/>
      <c r="AL155" s="207"/>
      <c r="AM155" s="207"/>
      <c r="AN155" s="207"/>
      <c r="AO155" s="207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</row>
    <row r="156" spans="1:57" s="205" customFormat="1" ht="15">
      <c r="A156" s="204"/>
      <c r="B156" s="207"/>
      <c r="C156" s="207"/>
      <c r="D156" s="207"/>
      <c r="E156" s="207"/>
      <c r="F156" s="207"/>
      <c r="G156" s="207"/>
      <c r="H156" s="207"/>
      <c r="I156" s="207"/>
      <c r="J156" s="207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26"/>
      <c r="Y156" s="226"/>
      <c r="Z156" s="226"/>
      <c r="AA156" s="226"/>
      <c r="AB156" s="221"/>
      <c r="AC156" s="221"/>
      <c r="AD156" s="221"/>
      <c r="AE156" s="221"/>
      <c r="AF156" s="221"/>
      <c r="AG156" s="221"/>
      <c r="AH156" s="221"/>
      <c r="AI156" s="221"/>
      <c r="AJ156" s="207"/>
      <c r="AK156" s="207"/>
      <c r="AL156" s="207"/>
      <c r="AM156" s="207"/>
      <c r="AN156" s="207"/>
      <c r="AO156" s="207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</row>
    <row r="157" spans="1:57" s="205" customFormat="1" ht="15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26"/>
      <c r="Y157" s="226"/>
      <c r="Z157" s="226"/>
      <c r="AA157" s="226"/>
      <c r="AB157" s="221"/>
      <c r="AC157" s="221"/>
      <c r="AD157" s="221"/>
      <c r="AE157" s="221"/>
      <c r="AF157" s="221"/>
      <c r="AG157" s="221"/>
      <c r="AH157" s="221"/>
      <c r="AI157" s="221"/>
      <c r="AJ157" s="207"/>
      <c r="AK157" s="207"/>
      <c r="AL157" s="207"/>
      <c r="AM157" s="207"/>
      <c r="AN157" s="207"/>
      <c r="AO157" s="207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</row>
    <row r="158" spans="1:57" s="205" customFormat="1" ht="15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26"/>
      <c r="Y158" s="226"/>
      <c r="Z158" s="226"/>
      <c r="AA158" s="226"/>
      <c r="AB158" s="221"/>
      <c r="AC158" s="221"/>
      <c r="AD158" s="221"/>
      <c r="AE158" s="221"/>
      <c r="AF158" s="221"/>
      <c r="AG158" s="221"/>
      <c r="AH158" s="221"/>
      <c r="AI158" s="221"/>
      <c r="AJ158" s="207"/>
      <c r="AK158" s="207"/>
      <c r="AL158" s="207"/>
      <c r="AM158" s="207"/>
      <c r="AN158" s="207"/>
      <c r="AO158" s="207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</row>
    <row r="159" spans="1:57" s="205" customFormat="1" ht="15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26"/>
      <c r="Y159" s="226"/>
      <c r="Z159" s="226"/>
      <c r="AA159" s="226"/>
      <c r="AB159" s="221"/>
      <c r="AC159" s="221"/>
      <c r="AD159" s="221"/>
      <c r="AE159" s="221"/>
      <c r="AF159" s="221"/>
      <c r="AG159" s="221"/>
      <c r="AH159" s="221"/>
      <c r="AI159" s="221"/>
      <c r="AJ159" s="207"/>
      <c r="AK159" s="207"/>
      <c r="AL159" s="207"/>
      <c r="AM159" s="207"/>
      <c r="AN159" s="207"/>
      <c r="AO159" s="207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</row>
    <row r="160" spans="1:57" s="205" customFormat="1" ht="15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26"/>
      <c r="Y160" s="226"/>
      <c r="Z160" s="226"/>
      <c r="AA160" s="226"/>
      <c r="AB160" s="221"/>
      <c r="AC160" s="221"/>
      <c r="AD160" s="221"/>
      <c r="AE160" s="221"/>
      <c r="AF160" s="221"/>
      <c r="AG160" s="221"/>
      <c r="AH160" s="221"/>
      <c r="AI160" s="221"/>
      <c r="AJ160" s="207"/>
      <c r="AK160" s="207"/>
      <c r="AL160" s="207"/>
      <c r="AM160" s="207"/>
      <c r="AN160" s="207"/>
      <c r="AO160" s="207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</row>
    <row r="161" spans="1:57" s="205" customFormat="1" ht="15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26"/>
      <c r="Y161" s="226"/>
      <c r="Z161" s="226"/>
      <c r="AA161" s="226"/>
      <c r="AB161" s="221"/>
      <c r="AC161" s="221"/>
      <c r="AD161" s="221"/>
      <c r="AE161" s="221"/>
      <c r="AF161" s="221"/>
      <c r="AG161" s="221"/>
      <c r="AH161" s="221"/>
      <c r="AI161" s="221"/>
      <c r="AJ161" s="207"/>
      <c r="AK161" s="207"/>
      <c r="AL161" s="207"/>
      <c r="AM161" s="207"/>
      <c r="AN161" s="207"/>
      <c r="AO161" s="207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</row>
    <row r="162" spans="1:57" s="205" customFormat="1" ht="15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26"/>
      <c r="Y162" s="226"/>
      <c r="Z162" s="226"/>
      <c r="AA162" s="226"/>
      <c r="AB162" s="221"/>
      <c r="AC162" s="221"/>
      <c r="AD162" s="221"/>
      <c r="AE162" s="221"/>
      <c r="AF162" s="221"/>
      <c r="AG162" s="221"/>
      <c r="AH162" s="221"/>
      <c r="AI162" s="221"/>
      <c r="AJ162" s="207"/>
      <c r="AK162" s="207"/>
      <c r="AL162" s="207"/>
      <c r="AM162" s="207"/>
      <c r="AN162" s="207"/>
      <c r="AO162" s="207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</row>
    <row r="163" spans="1:57" s="205" customFormat="1" ht="15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26"/>
      <c r="Y163" s="226"/>
      <c r="Z163" s="226"/>
      <c r="AA163" s="226"/>
      <c r="AB163" s="221"/>
      <c r="AC163" s="221"/>
      <c r="AD163" s="221"/>
      <c r="AE163" s="221"/>
      <c r="AF163" s="221"/>
      <c r="AG163" s="221"/>
      <c r="AH163" s="221"/>
      <c r="AI163" s="221"/>
      <c r="AJ163" s="207"/>
      <c r="AK163" s="207"/>
      <c r="AL163" s="207"/>
      <c r="AM163" s="207"/>
      <c r="AN163" s="207"/>
      <c r="AO163" s="207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</row>
    <row r="164" spans="1:57" s="205" customFormat="1" ht="15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26"/>
      <c r="Y164" s="226"/>
      <c r="Z164" s="226"/>
      <c r="AA164" s="226"/>
      <c r="AB164" s="221"/>
      <c r="AC164" s="221"/>
      <c r="AD164" s="221"/>
      <c r="AE164" s="221"/>
      <c r="AF164" s="221"/>
      <c r="AG164" s="221"/>
      <c r="AH164" s="221"/>
      <c r="AI164" s="221"/>
      <c r="AJ164" s="207"/>
      <c r="AK164" s="207"/>
      <c r="AL164" s="207"/>
      <c r="AM164" s="207"/>
      <c r="AN164" s="207"/>
      <c r="AO164" s="207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</row>
    <row r="165" spans="1:57" s="205" customFormat="1" ht="15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26"/>
      <c r="Y165" s="226"/>
      <c r="Z165" s="226"/>
      <c r="AA165" s="226"/>
      <c r="AB165" s="221"/>
      <c r="AC165" s="221"/>
      <c r="AD165" s="221"/>
      <c r="AE165" s="221"/>
      <c r="AF165" s="221"/>
      <c r="AG165" s="221"/>
      <c r="AH165" s="221"/>
      <c r="AI165" s="221"/>
      <c r="AJ165" s="207"/>
      <c r="AK165" s="207"/>
      <c r="AL165" s="207"/>
      <c r="AM165" s="207"/>
      <c r="AN165" s="207"/>
      <c r="AO165" s="207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</row>
    <row r="166" spans="1:57" s="205" customFormat="1" ht="15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26"/>
      <c r="Y166" s="226"/>
      <c r="Z166" s="226"/>
      <c r="AA166" s="226"/>
      <c r="AB166" s="221"/>
      <c r="AC166" s="221"/>
      <c r="AD166" s="221"/>
      <c r="AE166" s="221"/>
      <c r="AF166" s="221"/>
      <c r="AG166" s="221"/>
      <c r="AH166" s="221"/>
      <c r="AI166" s="221"/>
      <c r="AJ166" s="207"/>
      <c r="AK166" s="207"/>
      <c r="AL166" s="207"/>
      <c r="AM166" s="207"/>
      <c r="AN166" s="207"/>
      <c r="AO166" s="207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</row>
    <row r="167" spans="1:57" s="205" customFormat="1" ht="15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26"/>
      <c r="Y167" s="226"/>
      <c r="Z167" s="226"/>
      <c r="AA167" s="226"/>
      <c r="AB167" s="221"/>
      <c r="AC167" s="221"/>
      <c r="AD167" s="221"/>
      <c r="AE167" s="221"/>
      <c r="AF167" s="221"/>
      <c r="AG167" s="221"/>
      <c r="AH167" s="221"/>
      <c r="AI167" s="221"/>
      <c r="AJ167" s="207"/>
      <c r="AK167" s="207"/>
      <c r="AL167" s="207"/>
      <c r="AM167" s="207"/>
      <c r="AN167" s="207"/>
      <c r="AO167" s="207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</row>
    <row r="168" spans="1:57" s="205" customFormat="1" ht="1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26"/>
      <c r="Y168" s="226"/>
      <c r="Z168" s="226"/>
      <c r="AA168" s="226"/>
      <c r="AB168" s="221"/>
      <c r="AC168" s="221"/>
      <c r="AD168" s="221"/>
      <c r="AE168" s="221"/>
      <c r="AF168" s="221"/>
      <c r="AG168" s="221"/>
      <c r="AH168" s="221"/>
      <c r="AI168" s="221"/>
      <c r="AJ168" s="207"/>
      <c r="AK168" s="207"/>
      <c r="AL168" s="207"/>
      <c r="AM168" s="207"/>
      <c r="AN168" s="207"/>
      <c r="AO168" s="207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</row>
    <row r="169" spans="1:57" s="205" customFormat="1" ht="15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26"/>
      <c r="Y169" s="226"/>
      <c r="Z169" s="226"/>
      <c r="AA169" s="226"/>
      <c r="AB169" s="221"/>
      <c r="AC169" s="221"/>
      <c r="AD169" s="221"/>
      <c r="AE169" s="221"/>
      <c r="AF169" s="221"/>
      <c r="AG169" s="221"/>
      <c r="AH169" s="221"/>
      <c r="AI169" s="221"/>
      <c r="AJ169" s="207"/>
      <c r="AK169" s="207"/>
      <c r="AL169" s="207"/>
      <c r="AM169" s="207"/>
      <c r="AN169" s="207"/>
      <c r="AO169" s="207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</row>
    <row r="170" spans="1:57" s="205" customFormat="1" ht="15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26"/>
      <c r="Y170" s="226"/>
      <c r="Z170" s="226"/>
      <c r="AA170" s="226"/>
      <c r="AB170" s="221"/>
      <c r="AC170" s="221"/>
      <c r="AD170" s="221"/>
      <c r="AE170" s="221"/>
      <c r="AF170" s="221"/>
      <c r="AG170" s="221"/>
      <c r="AH170" s="221"/>
      <c r="AI170" s="221"/>
      <c r="AJ170" s="207"/>
      <c r="AK170" s="207"/>
      <c r="AL170" s="207"/>
      <c r="AM170" s="207"/>
      <c r="AN170" s="207"/>
      <c r="AO170" s="207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</row>
    <row r="171" spans="1:57" s="205" customFormat="1" ht="1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26"/>
      <c r="Y171" s="226"/>
      <c r="Z171" s="226"/>
      <c r="AA171" s="226"/>
      <c r="AB171" s="221"/>
      <c r="AC171" s="221"/>
      <c r="AD171" s="221"/>
      <c r="AE171" s="221"/>
      <c r="AF171" s="221"/>
      <c r="AG171" s="221"/>
      <c r="AH171" s="221"/>
      <c r="AI171" s="221"/>
      <c r="AJ171" s="207"/>
      <c r="AK171" s="207"/>
      <c r="AL171" s="207"/>
      <c r="AM171" s="207"/>
      <c r="AN171" s="207"/>
      <c r="AO171" s="207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</row>
    <row r="172" spans="1:57" s="205" customFormat="1" ht="1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26"/>
      <c r="Y172" s="226"/>
      <c r="Z172" s="226"/>
      <c r="AA172" s="226"/>
      <c r="AB172" s="221"/>
      <c r="AC172" s="221"/>
      <c r="AD172" s="221"/>
      <c r="AE172" s="221"/>
      <c r="AF172" s="221"/>
      <c r="AG172" s="221"/>
      <c r="AH172" s="221"/>
      <c r="AI172" s="221"/>
      <c r="AJ172" s="207"/>
      <c r="AK172" s="207"/>
      <c r="AL172" s="207"/>
      <c r="AM172" s="207"/>
      <c r="AN172" s="207"/>
      <c r="AO172" s="207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</row>
    <row r="173" spans="1:57" s="205" customFormat="1" ht="1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26"/>
      <c r="Y173" s="226"/>
      <c r="Z173" s="226"/>
      <c r="AA173" s="226"/>
      <c r="AB173" s="221"/>
      <c r="AC173" s="221"/>
      <c r="AD173" s="221"/>
      <c r="AE173" s="221"/>
      <c r="AF173" s="221"/>
      <c r="AG173" s="221"/>
      <c r="AH173" s="221"/>
      <c r="AI173" s="221"/>
      <c r="AJ173" s="207"/>
      <c r="AK173" s="207"/>
      <c r="AL173" s="207"/>
      <c r="AM173" s="207"/>
      <c r="AN173" s="207"/>
      <c r="AO173" s="207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</row>
    <row r="174" spans="1:57" s="205" customFormat="1" ht="15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26"/>
      <c r="Y174" s="226"/>
      <c r="Z174" s="226"/>
      <c r="AA174" s="226"/>
      <c r="AB174" s="221"/>
      <c r="AC174" s="221"/>
      <c r="AD174" s="221"/>
      <c r="AE174" s="221"/>
      <c r="AF174" s="221"/>
      <c r="AG174" s="221"/>
      <c r="AH174" s="221"/>
      <c r="AI174" s="221"/>
      <c r="AJ174" s="207"/>
      <c r="AK174" s="207"/>
      <c r="AL174" s="207"/>
      <c r="AM174" s="207"/>
      <c r="AN174" s="207"/>
      <c r="AO174" s="207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</row>
    <row r="175" spans="1:57" s="205" customFormat="1" ht="15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26"/>
      <c r="Y175" s="226"/>
      <c r="Z175" s="226"/>
      <c r="AA175" s="226"/>
      <c r="AB175" s="221"/>
      <c r="AC175" s="221"/>
      <c r="AD175" s="221"/>
      <c r="AE175" s="221"/>
      <c r="AF175" s="221"/>
      <c r="AG175" s="221"/>
      <c r="AH175" s="221"/>
      <c r="AI175" s="221"/>
      <c r="AJ175" s="207"/>
      <c r="AK175" s="207"/>
      <c r="AL175" s="207"/>
      <c r="AM175" s="207"/>
      <c r="AN175" s="207"/>
      <c r="AO175" s="207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</row>
    <row r="176" spans="1:57" s="205" customFormat="1" ht="15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26"/>
      <c r="Y176" s="226"/>
      <c r="Z176" s="226"/>
      <c r="AA176" s="226"/>
      <c r="AB176" s="221"/>
      <c r="AC176" s="221"/>
      <c r="AD176" s="221"/>
      <c r="AE176" s="221"/>
      <c r="AF176" s="221"/>
      <c r="AG176" s="221"/>
      <c r="AH176" s="221"/>
      <c r="AI176" s="221"/>
      <c r="AJ176" s="207"/>
      <c r="AK176" s="207"/>
      <c r="AL176" s="207"/>
      <c r="AM176" s="207"/>
      <c r="AN176" s="207"/>
      <c r="AO176" s="207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</row>
    <row r="177" spans="1:57" s="205" customFormat="1" ht="15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26"/>
      <c r="Y177" s="226"/>
      <c r="Z177" s="226"/>
      <c r="AA177" s="226"/>
      <c r="AB177" s="221"/>
      <c r="AC177" s="221"/>
      <c r="AD177" s="221"/>
      <c r="AE177" s="221"/>
      <c r="AF177" s="221"/>
      <c r="AG177" s="221"/>
      <c r="AH177" s="221"/>
      <c r="AI177" s="221"/>
      <c r="AJ177" s="207"/>
      <c r="AK177" s="207"/>
      <c r="AL177" s="207"/>
      <c r="AM177" s="207"/>
      <c r="AN177" s="207"/>
      <c r="AO177" s="207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</row>
    <row r="178" spans="1:57" s="205" customFormat="1" ht="15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26"/>
      <c r="Y178" s="226"/>
      <c r="Z178" s="226"/>
      <c r="AA178" s="226"/>
      <c r="AB178" s="221"/>
      <c r="AC178" s="221"/>
      <c r="AD178" s="221"/>
      <c r="AE178" s="221"/>
      <c r="AF178" s="221"/>
      <c r="AG178" s="221"/>
      <c r="AH178" s="221"/>
      <c r="AI178" s="221"/>
      <c r="AJ178" s="207"/>
      <c r="AK178" s="207"/>
      <c r="AL178" s="207"/>
      <c r="AM178" s="207"/>
      <c r="AN178" s="207"/>
      <c r="AO178" s="207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</row>
    <row r="179" spans="1:57" s="202" customFormat="1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26"/>
      <c r="Y179" s="226"/>
      <c r="Z179" s="226"/>
      <c r="AA179" s="226"/>
      <c r="AB179" s="221"/>
      <c r="AC179" s="221"/>
      <c r="AD179" s="221"/>
      <c r="AE179" s="221"/>
      <c r="AF179" s="221"/>
      <c r="AG179" s="221"/>
      <c r="AH179" s="221"/>
      <c r="AI179" s="221"/>
      <c r="AJ179" s="207"/>
      <c r="AK179" s="207"/>
      <c r="AL179" s="207"/>
      <c r="AM179" s="207"/>
      <c r="AN179" s="207"/>
      <c r="AO179" s="207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s="202" customFormat="1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26"/>
      <c r="Y180" s="226"/>
      <c r="Z180" s="226"/>
      <c r="AA180" s="226"/>
      <c r="AB180" s="221"/>
      <c r="AC180" s="221"/>
      <c r="AD180" s="221"/>
      <c r="AE180" s="221"/>
      <c r="AF180" s="221"/>
      <c r="AG180" s="221"/>
      <c r="AH180" s="221"/>
      <c r="AI180" s="221"/>
      <c r="AJ180" s="207"/>
      <c r="AK180" s="207"/>
      <c r="AL180" s="207"/>
      <c r="AM180" s="207"/>
      <c r="AN180" s="207"/>
      <c r="AO180" s="207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s="202" customFormat="1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26"/>
      <c r="Y181" s="226"/>
      <c r="Z181" s="226"/>
      <c r="AA181" s="226"/>
      <c r="AB181" s="221"/>
      <c r="AC181" s="221"/>
      <c r="AD181" s="221"/>
      <c r="AE181" s="221"/>
      <c r="AF181" s="221"/>
      <c r="AG181" s="221"/>
      <c r="AH181" s="221"/>
      <c r="AI181" s="221"/>
      <c r="AJ181" s="207"/>
      <c r="AK181" s="207"/>
      <c r="AL181" s="207"/>
      <c r="AM181" s="207"/>
      <c r="AN181" s="207"/>
      <c r="AO181" s="207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</row>
    <row r="182" spans="1:57" s="202" customFormat="1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26"/>
      <c r="Y182" s="226"/>
      <c r="Z182" s="226"/>
      <c r="AA182" s="226"/>
      <c r="AB182" s="221"/>
      <c r="AC182" s="221"/>
      <c r="AD182" s="221"/>
      <c r="AE182" s="221"/>
      <c r="AF182" s="221"/>
      <c r="AG182" s="221"/>
      <c r="AH182" s="221"/>
      <c r="AI182" s="221"/>
      <c r="AJ182" s="207"/>
      <c r="AK182" s="207"/>
      <c r="AL182" s="207"/>
      <c r="AM182" s="207"/>
      <c r="AN182" s="207"/>
      <c r="AO182" s="207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</row>
    <row r="183" spans="1:57" s="202" customFormat="1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26"/>
      <c r="Y183" s="226"/>
      <c r="Z183" s="226"/>
      <c r="AA183" s="226"/>
      <c r="AB183" s="221"/>
      <c r="AC183" s="221"/>
      <c r="AD183" s="221"/>
      <c r="AE183" s="221"/>
      <c r="AF183" s="221"/>
      <c r="AG183" s="221"/>
      <c r="AH183" s="221"/>
      <c r="AI183" s="221"/>
      <c r="AJ183" s="207"/>
      <c r="AK183" s="207"/>
      <c r="AL183" s="207"/>
      <c r="AM183" s="207"/>
      <c r="AN183" s="207"/>
      <c r="AO183" s="207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</row>
    <row r="184" spans="1:57" s="202" customFormat="1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26"/>
      <c r="Y184" s="226"/>
      <c r="Z184" s="226"/>
      <c r="AA184" s="226"/>
      <c r="AB184" s="221"/>
      <c r="AC184" s="221"/>
      <c r="AD184" s="221"/>
      <c r="AE184" s="221"/>
      <c r="AF184" s="221"/>
      <c r="AG184" s="221"/>
      <c r="AH184" s="221"/>
      <c r="AI184" s="221"/>
      <c r="AJ184" s="207"/>
      <c r="AK184" s="207"/>
      <c r="AL184" s="207"/>
      <c r="AM184" s="207"/>
      <c r="AN184" s="207"/>
      <c r="AO184" s="207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</row>
    <row r="185" spans="1:57" s="202" customFormat="1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26"/>
      <c r="Y185" s="226"/>
      <c r="Z185" s="226"/>
      <c r="AA185" s="226"/>
      <c r="AB185" s="221"/>
      <c r="AC185" s="221"/>
      <c r="AD185" s="221"/>
      <c r="AE185" s="221"/>
      <c r="AF185" s="221"/>
      <c r="AG185" s="221"/>
      <c r="AH185" s="221"/>
      <c r="AI185" s="221"/>
      <c r="AJ185" s="207"/>
      <c r="AK185" s="207"/>
      <c r="AL185" s="207"/>
      <c r="AM185" s="207"/>
      <c r="AN185" s="207"/>
      <c r="AO185" s="207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</row>
    <row r="186" spans="1:57" s="202" customFormat="1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26"/>
      <c r="Y186" s="226"/>
      <c r="Z186" s="226"/>
      <c r="AA186" s="226"/>
      <c r="AB186" s="221"/>
      <c r="AC186" s="221"/>
      <c r="AD186" s="221"/>
      <c r="AE186" s="221"/>
      <c r="AF186" s="221"/>
      <c r="AG186" s="221"/>
      <c r="AH186" s="221"/>
      <c r="AI186" s="221"/>
      <c r="AJ186" s="207"/>
      <c r="AK186" s="207"/>
      <c r="AL186" s="207"/>
      <c r="AM186" s="207"/>
      <c r="AN186" s="207"/>
      <c r="AO186" s="207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</row>
    <row r="187" spans="1:57" s="202" customFormat="1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26"/>
      <c r="Y187" s="226"/>
      <c r="Z187" s="226"/>
      <c r="AA187" s="226"/>
      <c r="AB187" s="221"/>
      <c r="AC187" s="221"/>
      <c r="AD187" s="221"/>
      <c r="AE187" s="221"/>
      <c r="AF187" s="221"/>
      <c r="AG187" s="221"/>
      <c r="AH187" s="221"/>
      <c r="AI187" s="221"/>
      <c r="AJ187" s="207"/>
      <c r="AK187" s="207"/>
      <c r="AL187" s="207"/>
      <c r="AM187" s="207"/>
      <c r="AN187" s="207"/>
      <c r="AO187" s="207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</row>
    <row r="188" spans="1:57" s="202" customFormat="1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26"/>
      <c r="Y188" s="226"/>
      <c r="Z188" s="226"/>
      <c r="AA188" s="226"/>
      <c r="AB188" s="221"/>
      <c r="AC188" s="221"/>
      <c r="AD188" s="221"/>
      <c r="AE188" s="221"/>
      <c r="AF188" s="221"/>
      <c r="AG188" s="221"/>
      <c r="AH188" s="221"/>
      <c r="AI188" s="221"/>
      <c r="AJ188" s="207"/>
      <c r="AK188" s="207"/>
      <c r="AL188" s="207"/>
      <c r="AM188" s="207"/>
      <c r="AN188" s="207"/>
      <c r="AO188" s="207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</row>
    <row r="189" spans="1:57" s="202" customFormat="1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26"/>
      <c r="Y189" s="226"/>
      <c r="Z189" s="226"/>
      <c r="AA189" s="226"/>
      <c r="AB189" s="221"/>
      <c r="AC189" s="221"/>
      <c r="AD189" s="221"/>
      <c r="AE189" s="221"/>
      <c r="AF189" s="221"/>
      <c r="AG189" s="221"/>
      <c r="AH189" s="221"/>
      <c r="AI189" s="221"/>
      <c r="AJ189" s="207"/>
      <c r="AK189" s="207"/>
      <c r="AL189" s="207"/>
      <c r="AM189" s="207"/>
      <c r="AN189" s="207"/>
      <c r="AO189" s="207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</row>
    <row r="190" spans="1:57" s="202" customFormat="1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26"/>
      <c r="Y190" s="226"/>
      <c r="Z190" s="226"/>
      <c r="AA190" s="226"/>
      <c r="AB190" s="221"/>
      <c r="AC190" s="221"/>
      <c r="AD190" s="221"/>
      <c r="AE190" s="221"/>
      <c r="AF190" s="221"/>
      <c r="AG190" s="221"/>
      <c r="AH190" s="221"/>
      <c r="AI190" s="221"/>
      <c r="AJ190" s="207"/>
      <c r="AK190" s="207"/>
      <c r="AL190" s="207"/>
      <c r="AM190" s="207"/>
      <c r="AN190" s="207"/>
      <c r="AO190" s="207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</row>
    <row r="191" spans="1:57" s="202" customFormat="1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26"/>
      <c r="Y191" s="226"/>
      <c r="Z191" s="226"/>
      <c r="AA191" s="226"/>
      <c r="AB191" s="221"/>
      <c r="AC191" s="221"/>
      <c r="AD191" s="221"/>
      <c r="AE191" s="221"/>
      <c r="AF191" s="221"/>
      <c r="AG191" s="221"/>
      <c r="AH191" s="221"/>
      <c r="AI191" s="221"/>
      <c r="AJ191" s="207"/>
      <c r="AK191" s="207"/>
      <c r="AL191" s="207"/>
      <c r="AM191" s="207"/>
      <c r="AN191" s="207"/>
      <c r="AO191" s="207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</row>
    <row r="192" spans="1:57" s="202" customFormat="1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26"/>
      <c r="Y192" s="226"/>
      <c r="Z192" s="226"/>
      <c r="AA192" s="226"/>
      <c r="AB192" s="221"/>
      <c r="AC192" s="221"/>
      <c r="AD192" s="221"/>
      <c r="AE192" s="221"/>
      <c r="AF192" s="221"/>
      <c r="AG192" s="221"/>
      <c r="AH192" s="221"/>
      <c r="AI192" s="221"/>
      <c r="AJ192" s="207"/>
      <c r="AK192" s="207"/>
      <c r="AL192" s="207"/>
      <c r="AM192" s="207"/>
      <c r="AN192" s="207"/>
      <c r="AO192" s="207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</row>
    <row r="193" spans="1:57" s="202" customFormat="1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26"/>
      <c r="Y193" s="226"/>
      <c r="Z193" s="226"/>
      <c r="AA193" s="226"/>
      <c r="AB193" s="221"/>
      <c r="AC193" s="221"/>
      <c r="AD193" s="221"/>
      <c r="AE193" s="221"/>
      <c r="AF193" s="221"/>
      <c r="AG193" s="221"/>
      <c r="AH193" s="221"/>
      <c r="AI193" s="221"/>
      <c r="AJ193" s="207"/>
      <c r="AK193" s="207"/>
      <c r="AL193" s="207"/>
      <c r="AM193" s="207"/>
      <c r="AN193" s="207"/>
      <c r="AO193" s="207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</row>
    <row r="194" spans="1:57" s="202" customFormat="1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26"/>
      <c r="Y194" s="226"/>
      <c r="Z194" s="226"/>
      <c r="AA194" s="226"/>
      <c r="AB194" s="221"/>
      <c r="AC194" s="221"/>
      <c r="AD194" s="221"/>
      <c r="AE194" s="221"/>
      <c r="AF194" s="221"/>
      <c r="AG194" s="221"/>
      <c r="AH194" s="221"/>
      <c r="AI194" s="221"/>
      <c r="AJ194" s="207"/>
      <c r="AK194" s="207"/>
      <c r="AL194" s="207"/>
      <c r="AM194" s="207"/>
      <c r="AN194" s="207"/>
      <c r="AO194" s="207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</row>
    <row r="195" spans="1:57" s="202" customFormat="1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26"/>
      <c r="Y195" s="226"/>
      <c r="Z195" s="226"/>
      <c r="AA195" s="226"/>
      <c r="AB195" s="221"/>
      <c r="AC195" s="221"/>
      <c r="AD195" s="221"/>
      <c r="AE195" s="221"/>
      <c r="AF195" s="221"/>
      <c r="AG195" s="221"/>
      <c r="AH195" s="221"/>
      <c r="AI195" s="221"/>
      <c r="AJ195" s="207"/>
      <c r="AK195" s="207"/>
      <c r="AL195" s="207"/>
      <c r="AM195" s="207"/>
      <c r="AN195" s="207"/>
      <c r="AO195" s="207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</row>
    <row r="196" spans="1:57" s="202" customFormat="1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26"/>
      <c r="Y196" s="226"/>
      <c r="Z196" s="226"/>
      <c r="AA196" s="226"/>
      <c r="AB196" s="221"/>
      <c r="AC196" s="221"/>
      <c r="AD196" s="221"/>
      <c r="AE196" s="221"/>
      <c r="AF196" s="221"/>
      <c r="AG196" s="221"/>
      <c r="AH196" s="221"/>
      <c r="AI196" s="221"/>
      <c r="AJ196" s="207"/>
      <c r="AK196" s="207"/>
      <c r="AL196" s="207"/>
      <c r="AM196" s="207"/>
      <c r="AN196" s="207"/>
      <c r="AO196" s="207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</row>
    <row r="197" spans="1:57" s="199" customFormat="1" ht="15">
      <c r="A197" s="198"/>
      <c r="B197" s="198"/>
      <c r="C197" s="198"/>
      <c r="D197" s="198"/>
      <c r="E197" s="198"/>
      <c r="F197" s="198"/>
      <c r="G197" s="198"/>
      <c r="H197" s="198"/>
      <c r="I197" s="198"/>
      <c r="J197" s="198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26"/>
      <c r="Y197" s="226"/>
      <c r="Z197" s="226"/>
      <c r="AA197" s="226"/>
      <c r="AB197" s="221"/>
      <c r="AC197" s="221"/>
      <c r="AD197" s="221"/>
      <c r="AE197" s="221"/>
      <c r="AF197" s="221"/>
      <c r="AG197" s="221"/>
      <c r="AH197" s="221"/>
      <c r="AI197" s="221"/>
      <c r="AJ197" s="207"/>
      <c r="AK197" s="207"/>
      <c r="AL197" s="207"/>
      <c r="AM197" s="207"/>
      <c r="AN197" s="207"/>
      <c r="AO197" s="207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</row>
    <row r="198" spans="1:57" s="199" customFormat="1" ht="15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26"/>
      <c r="Y198" s="226"/>
      <c r="Z198" s="226"/>
      <c r="AA198" s="226"/>
      <c r="AB198" s="221"/>
      <c r="AC198" s="221"/>
      <c r="AD198" s="221"/>
      <c r="AE198" s="221"/>
      <c r="AF198" s="221"/>
      <c r="AG198" s="221"/>
      <c r="AH198" s="221"/>
      <c r="AI198" s="221"/>
      <c r="AJ198" s="207"/>
      <c r="AK198" s="207"/>
      <c r="AL198" s="207"/>
      <c r="AM198" s="207"/>
      <c r="AN198" s="207"/>
      <c r="AO198" s="207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</row>
    <row r="199" spans="1:57" s="199" customFormat="1" ht="15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26"/>
      <c r="Y199" s="226"/>
      <c r="Z199" s="226"/>
      <c r="AA199" s="226"/>
      <c r="AB199" s="221"/>
      <c r="AC199" s="221"/>
      <c r="AD199" s="221"/>
      <c r="AE199" s="221"/>
      <c r="AF199" s="221"/>
      <c r="AG199" s="221"/>
      <c r="AH199" s="221"/>
      <c r="AI199" s="221"/>
      <c r="AJ199" s="207"/>
      <c r="AK199" s="207"/>
      <c r="AL199" s="207"/>
      <c r="AM199" s="207"/>
      <c r="AN199" s="207"/>
      <c r="AO199" s="207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</row>
    <row r="200" spans="1:57" s="199" customFormat="1" ht="15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26"/>
      <c r="Y200" s="226"/>
      <c r="Z200" s="226"/>
      <c r="AA200" s="226"/>
      <c r="AB200" s="221"/>
      <c r="AC200" s="221"/>
      <c r="AD200" s="221"/>
      <c r="AE200" s="221"/>
      <c r="AF200" s="221"/>
      <c r="AG200" s="221"/>
      <c r="AH200" s="221"/>
      <c r="AI200" s="221"/>
      <c r="AJ200" s="207"/>
      <c r="AK200" s="207"/>
      <c r="AL200" s="207"/>
      <c r="AM200" s="207"/>
      <c r="AN200" s="207"/>
      <c r="AO200" s="207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</row>
    <row r="201" spans="1:57" s="199" customFormat="1" ht="15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26"/>
      <c r="Y201" s="226"/>
      <c r="Z201" s="226"/>
      <c r="AA201" s="226"/>
      <c r="AB201" s="221"/>
      <c r="AC201" s="221"/>
      <c r="AD201" s="221"/>
      <c r="AE201" s="221"/>
      <c r="AF201" s="221"/>
      <c r="AG201" s="221"/>
      <c r="AH201" s="221"/>
      <c r="AI201" s="221"/>
      <c r="AJ201" s="207"/>
      <c r="AK201" s="207"/>
      <c r="AL201" s="207"/>
      <c r="AM201" s="207"/>
      <c r="AN201" s="207"/>
      <c r="AO201" s="207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</row>
    <row r="202" spans="1:57" s="199" customFormat="1" ht="15">
      <c r="A202" s="198"/>
      <c r="B202" s="198"/>
      <c r="C202" s="198"/>
      <c r="D202" s="198"/>
      <c r="E202" s="198"/>
      <c r="F202" s="198"/>
      <c r="G202" s="198"/>
      <c r="H202" s="198"/>
      <c r="I202" s="198"/>
      <c r="J202" s="198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26"/>
      <c r="Y202" s="226"/>
      <c r="Z202" s="226"/>
      <c r="AA202" s="226"/>
      <c r="AB202" s="221"/>
      <c r="AC202" s="221"/>
      <c r="AD202" s="221"/>
      <c r="AE202" s="221"/>
      <c r="AF202" s="221"/>
      <c r="AG202" s="221"/>
      <c r="AH202" s="221"/>
      <c r="AI202" s="221"/>
      <c r="AJ202" s="207"/>
      <c r="AK202" s="207"/>
      <c r="AL202" s="207"/>
      <c r="AM202" s="207"/>
      <c r="AN202" s="207"/>
      <c r="AO202" s="207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</row>
    <row r="203" spans="1:57" s="199" customFormat="1" ht="15">
      <c r="A203" s="198"/>
      <c r="B203" s="198"/>
      <c r="C203" s="198"/>
      <c r="D203" s="198"/>
      <c r="E203" s="198"/>
      <c r="F203" s="198"/>
      <c r="G203" s="198"/>
      <c r="H203" s="198"/>
      <c r="I203" s="198"/>
      <c r="J203" s="198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26"/>
      <c r="Y203" s="226"/>
      <c r="Z203" s="226"/>
      <c r="AA203" s="226"/>
      <c r="AB203" s="221"/>
      <c r="AC203" s="221"/>
      <c r="AD203" s="221"/>
      <c r="AE203" s="221"/>
      <c r="AF203" s="221"/>
      <c r="AG203" s="221"/>
      <c r="AH203" s="221"/>
      <c r="AI203" s="221"/>
      <c r="AJ203" s="207"/>
      <c r="AK203" s="207"/>
      <c r="AL203" s="207"/>
      <c r="AM203" s="207"/>
      <c r="AN203" s="207"/>
      <c r="AO203" s="207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</row>
    <row r="204" spans="1:57" s="199" customFormat="1" ht="15">
      <c r="A204" s="198"/>
      <c r="B204" s="198"/>
      <c r="C204" s="198"/>
      <c r="D204" s="198"/>
      <c r="E204" s="198"/>
      <c r="F204" s="198"/>
      <c r="G204" s="198"/>
      <c r="H204" s="198"/>
      <c r="I204" s="198"/>
      <c r="J204" s="198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26"/>
      <c r="Y204" s="226"/>
      <c r="Z204" s="226"/>
      <c r="AA204" s="226"/>
      <c r="AB204" s="221"/>
      <c r="AC204" s="221"/>
      <c r="AD204" s="221"/>
      <c r="AE204" s="221"/>
      <c r="AF204" s="221"/>
      <c r="AG204" s="221"/>
      <c r="AH204" s="221"/>
      <c r="AI204" s="221"/>
      <c r="AJ204" s="207"/>
      <c r="AK204" s="207"/>
      <c r="AL204" s="207"/>
      <c r="AM204" s="207"/>
      <c r="AN204" s="207"/>
      <c r="AO204" s="207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</row>
    <row r="205" spans="1:57" s="199" customFormat="1" ht="15">
      <c r="A205" s="198"/>
      <c r="B205" s="198"/>
      <c r="C205" s="198"/>
      <c r="D205" s="198"/>
      <c r="E205" s="198"/>
      <c r="F205" s="198"/>
      <c r="G205" s="198"/>
      <c r="H205" s="198"/>
      <c r="I205" s="198"/>
      <c r="J205" s="198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26"/>
      <c r="Y205" s="226"/>
      <c r="Z205" s="226"/>
      <c r="AA205" s="226"/>
      <c r="AB205" s="221"/>
      <c r="AC205" s="221"/>
      <c r="AD205" s="221"/>
      <c r="AE205" s="221"/>
      <c r="AF205" s="221"/>
      <c r="AG205" s="221"/>
      <c r="AH205" s="221"/>
      <c r="AI205" s="221"/>
      <c r="AJ205" s="207"/>
      <c r="AK205" s="207"/>
      <c r="AL205" s="207"/>
      <c r="AM205" s="207"/>
      <c r="AN205" s="207"/>
      <c r="AO205" s="207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</row>
    <row r="206" spans="1:57" s="199" customFormat="1" ht="15">
      <c r="A206" s="198"/>
      <c r="B206" s="198"/>
      <c r="C206" s="198"/>
      <c r="D206" s="198"/>
      <c r="E206" s="198"/>
      <c r="F206" s="198"/>
      <c r="G206" s="198"/>
      <c r="H206" s="198"/>
      <c r="I206" s="198"/>
      <c r="J206" s="198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26"/>
      <c r="Y206" s="226"/>
      <c r="Z206" s="226"/>
      <c r="AA206" s="226"/>
      <c r="AB206" s="221"/>
      <c r="AC206" s="221"/>
      <c r="AD206" s="221"/>
      <c r="AE206" s="221"/>
      <c r="AF206" s="221"/>
      <c r="AG206" s="221"/>
      <c r="AH206" s="221"/>
      <c r="AI206" s="221"/>
      <c r="AJ206" s="207"/>
      <c r="AK206" s="207"/>
      <c r="AL206" s="207"/>
      <c r="AM206" s="207"/>
      <c r="AN206" s="207"/>
      <c r="AO206" s="207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</row>
    <row r="207" spans="1:57" s="199" customFormat="1" ht="15">
      <c r="A207" s="198"/>
      <c r="B207" s="198"/>
      <c r="C207" s="198"/>
      <c r="D207" s="198"/>
      <c r="E207" s="198"/>
      <c r="F207" s="198"/>
      <c r="G207" s="198"/>
      <c r="H207" s="198"/>
      <c r="I207" s="198"/>
      <c r="J207" s="198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26"/>
      <c r="Y207" s="226"/>
      <c r="Z207" s="226"/>
      <c r="AA207" s="226"/>
      <c r="AB207" s="221"/>
      <c r="AC207" s="221"/>
      <c r="AD207" s="221"/>
      <c r="AE207" s="221"/>
      <c r="AF207" s="221"/>
      <c r="AG207" s="221"/>
      <c r="AH207" s="221"/>
      <c r="AI207" s="221"/>
      <c r="AJ207" s="207"/>
      <c r="AK207" s="207"/>
      <c r="AL207" s="207"/>
      <c r="AM207" s="207"/>
      <c r="AN207" s="207"/>
      <c r="AO207" s="207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</row>
    <row r="208" spans="1:57" s="199" customFormat="1" ht="15">
      <c r="A208" s="198"/>
      <c r="B208" s="198"/>
      <c r="C208" s="198"/>
      <c r="D208" s="198"/>
      <c r="E208" s="198"/>
      <c r="F208" s="198"/>
      <c r="G208" s="198"/>
      <c r="H208" s="198"/>
      <c r="I208" s="198"/>
      <c r="J208" s="198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26"/>
      <c r="Y208" s="226"/>
      <c r="Z208" s="226"/>
      <c r="AA208" s="226"/>
      <c r="AB208" s="221"/>
      <c r="AC208" s="221"/>
      <c r="AD208" s="221"/>
      <c r="AE208" s="221"/>
      <c r="AF208" s="221"/>
      <c r="AG208" s="221"/>
      <c r="AH208" s="221"/>
      <c r="AI208" s="221"/>
      <c r="AJ208" s="207"/>
      <c r="AK208" s="207"/>
      <c r="AL208" s="207"/>
      <c r="AM208" s="207"/>
      <c r="AN208" s="207"/>
      <c r="AO208" s="207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</row>
    <row r="209" spans="1:57" s="199" customFormat="1" ht="15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26"/>
      <c r="Y209" s="226"/>
      <c r="Z209" s="226"/>
      <c r="AA209" s="226"/>
      <c r="AB209" s="221"/>
      <c r="AC209" s="221"/>
      <c r="AD209" s="221"/>
      <c r="AE209" s="221"/>
      <c r="AF209" s="221"/>
      <c r="AG209" s="221"/>
      <c r="AH209" s="221"/>
      <c r="AI209" s="221"/>
      <c r="AJ209" s="207"/>
      <c r="AK209" s="207"/>
      <c r="AL209" s="207"/>
      <c r="AM209" s="207"/>
      <c r="AN209" s="207"/>
      <c r="AO209" s="207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</row>
    <row r="210" spans="1:57" s="199" customFormat="1" ht="15">
      <c r="A210" s="198"/>
      <c r="B210" s="198"/>
      <c r="C210" s="198"/>
      <c r="D210" s="198"/>
      <c r="E210" s="198"/>
      <c r="F210" s="198"/>
      <c r="G210" s="198"/>
      <c r="H210" s="198"/>
      <c r="I210" s="198"/>
      <c r="J210" s="198"/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26"/>
      <c r="Y210" s="226"/>
      <c r="Z210" s="226"/>
      <c r="AA210" s="226"/>
      <c r="AB210" s="221"/>
      <c r="AC210" s="221"/>
      <c r="AD210" s="221"/>
      <c r="AE210" s="221"/>
      <c r="AF210" s="221"/>
      <c r="AG210" s="221"/>
      <c r="AH210" s="221"/>
      <c r="AI210" s="221"/>
      <c r="AJ210" s="207"/>
      <c r="AK210" s="207"/>
      <c r="AL210" s="207"/>
      <c r="AM210" s="207"/>
      <c r="AN210" s="207"/>
      <c r="AO210" s="207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</row>
    <row r="211" spans="1:57" s="199" customFormat="1" ht="15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26"/>
      <c r="Y211" s="226"/>
      <c r="Z211" s="226"/>
      <c r="AA211" s="226"/>
      <c r="AB211" s="221"/>
      <c r="AC211" s="221"/>
      <c r="AD211" s="221"/>
      <c r="AE211" s="221"/>
      <c r="AF211" s="221"/>
      <c r="AG211" s="221"/>
      <c r="AH211" s="221"/>
      <c r="AI211" s="221"/>
      <c r="AJ211" s="207"/>
      <c r="AK211" s="207"/>
      <c r="AL211" s="207"/>
      <c r="AM211" s="207"/>
      <c r="AN211" s="207"/>
      <c r="AO211" s="207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</row>
    <row r="212" spans="1:57" s="199" customFormat="1" ht="15">
      <c r="A212" s="198"/>
      <c r="B212" s="198"/>
      <c r="C212" s="198"/>
      <c r="D212" s="198"/>
      <c r="E212" s="198"/>
      <c r="F212" s="198"/>
      <c r="G212" s="198"/>
      <c r="H212" s="198"/>
      <c r="I212" s="198"/>
      <c r="J212" s="198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26"/>
      <c r="Y212" s="226"/>
      <c r="Z212" s="226"/>
      <c r="AA212" s="226"/>
      <c r="AB212" s="221"/>
      <c r="AC212" s="221"/>
      <c r="AD212" s="221"/>
      <c r="AE212" s="221"/>
      <c r="AF212" s="221"/>
      <c r="AG212" s="221"/>
      <c r="AH212" s="221"/>
      <c r="AI212" s="221"/>
      <c r="AJ212" s="207"/>
      <c r="AK212" s="207"/>
      <c r="AL212" s="207"/>
      <c r="AM212" s="207"/>
      <c r="AN212" s="207"/>
      <c r="AO212" s="207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</row>
    <row r="213" spans="1:57" s="199" customFormat="1" ht="15">
      <c r="A213" s="198"/>
      <c r="B213" s="198"/>
      <c r="C213" s="198"/>
      <c r="D213" s="198"/>
      <c r="E213" s="198"/>
      <c r="F213" s="198"/>
      <c r="G213" s="198"/>
      <c r="H213" s="198"/>
      <c r="I213" s="198"/>
      <c r="J213" s="198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26"/>
      <c r="Y213" s="226"/>
      <c r="Z213" s="226"/>
      <c r="AA213" s="226"/>
      <c r="AB213" s="221"/>
      <c r="AC213" s="221"/>
      <c r="AD213" s="221"/>
      <c r="AE213" s="221"/>
      <c r="AF213" s="221"/>
      <c r="AG213" s="221"/>
      <c r="AH213" s="221"/>
      <c r="AI213" s="221"/>
      <c r="AJ213" s="207"/>
      <c r="AK213" s="207"/>
      <c r="AL213" s="207"/>
      <c r="AM213" s="207"/>
      <c r="AN213" s="207"/>
      <c r="AO213" s="207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</row>
    <row r="214" spans="1:57" s="199" customFormat="1" ht="15">
      <c r="A214" s="198"/>
      <c r="B214" s="198"/>
      <c r="C214" s="198"/>
      <c r="D214" s="198"/>
      <c r="E214" s="198"/>
      <c r="F214" s="198"/>
      <c r="G214" s="198"/>
      <c r="H214" s="198"/>
      <c r="I214" s="198"/>
      <c r="J214" s="198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26"/>
      <c r="Y214" s="226"/>
      <c r="Z214" s="226"/>
      <c r="AA214" s="226"/>
      <c r="AB214" s="221"/>
      <c r="AC214" s="221"/>
      <c r="AD214" s="221"/>
      <c r="AE214" s="221"/>
      <c r="AF214" s="221"/>
      <c r="AG214" s="221"/>
      <c r="AH214" s="221"/>
      <c r="AI214" s="221"/>
      <c r="AJ214" s="207"/>
      <c r="AK214" s="207"/>
      <c r="AL214" s="207"/>
      <c r="AM214" s="207"/>
      <c r="AN214" s="207"/>
      <c r="AO214" s="207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</row>
    <row r="215" spans="1:57" s="199" customFormat="1" ht="15">
      <c r="A215" s="198"/>
      <c r="B215" s="198"/>
      <c r="C215" s="198"/>
      <c r="D215" s="198"/>
      <c r="E215" s="198"/>
      <c r="F215" s="198"/>
      <c r="G215" s="198"/>
      <c r="H215" s="198"/>
      <c r="I215" s="198"/>
      <c r="J215" s="198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26"/>
      <c r="Y215" s="226"/>
      <c r="Z215" s="226"/>
      <c r="AA215" s="226"/>
      <c r="AB215" s="221"/>
      <c r="AC215" s="221"/>
      <c r="AD215" s="221"/>
      <c r="AE215" s="221"/>
      <c r="AF215" s="221"/>
      <c r="AG215" s="221"/>
      <c r="AH215" s="221"/>
      <c r="AI215" s="221"/>
      <c r="AJ215" s="207"/>
      <c r="AK215" s="207"/>
      <c r="AL215" s="207"/>
      <c r="AM215" s="207"/>
      <c r="AN215" s="207"/>
      <c r="AO215" s="207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</row>
    <row r="216" spans="1:57" s="199" customFormat="1" ht="15">
      <c r="A216" s="198"/>
      <c r="B216" s="198"/>
      <c r="C216" s="198"/>
      <c r="D216" s="198"/>
      <c r="E216" s="198"/>
      <c r="F216" s="198"/>
      <c r="G216" s="198"/>
      <c r="H216" s="198"/>
      <c r="I216" s="198"/>
      <c r="J216" s="198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26"/>
      <c r="Y216" s="226"/>
      <c r="Z216" s="226"/>
      <c r="AA216" s="226"/>
      <c r="AB216" s="221"/>
      <c r="AC216" s="221"/>
      <c r="AD216" s="221"/>
      <c r="AE216" s="221"/>
      <c r="AF216" s="221"/>
      <c r="AG216" s="221"/>
      <c r="AH216" s="221"/>
      <c r="AI216" s="221"/>
      <c r="AJ216" s="207"/>
      <c r="AK216" s="207"/>
      <c r="AL216" s="207"/>
      <c r="AM216" s="207"/>
      <c r="AN216" s="207"/>
      <c r="AO216" s="207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</row>
    <row r="217" spans="1:57" s="199" customFormat="1" ht="15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26"/>
      <c r="Y217" s="226"/>
      <c r="Z217" s="226"/>
      <c r="AA217" s="226"/>
      <c r="AB217" s="221"/>
      <c r="AC217" s="221"/>
      <c r="AD217" s="221"/>
      <c r="AE217" s="221"/>
      <c r="AF217" s="221"/>
      <c r="AG217" s="221"/>
      <c r="AH217" s="221"/>
      <c r="AI217" s="221"/>
      <c r="AJ217" s="207"/>
      <c r="AK217" s="207"/>
      <c r="AL217" s="207"/>
      <c r="AM217" s="207"/>
      <c r="AN217" s="207"/>
      <c r="AO217" s="207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</row>
    <row r="218" spans="1:57" s="199" customFormat="1" ht="15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26"/>
      <c r="Y218" s="226"/>
      <c r="Z218" s="226"/>
      <c r="AA218" s="226"/>
      <c r="AB218" s="221"/>
      <c r="AC218" s="221"/>
      <c r="AD218" s="221"/>
      <c r="AE218" s="221"/>
      <c r="AF218" s="221"/>
      <c r="AG218" s="221"/>
      <c r="AH218" s="221"/>
      <c r="AI218" s="221"/>
      <c r="AJ218" s="207"/>
      <c r="AK218" s="207"/>
      <c r="AL218" s="207"/>
      <c r="AM218" s="207"/>
      <c r="AN218" s="207"/>
      <c r="AO218" s="207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</row>
    <row r="219" spans="1:57" s="199" customFormat="1" ht="15">
      <c r="A219" s="198"/>
      <c r="B219" s="198"/>
      <c r="C219" s="198"/>
      <c r="D219" s="198"/>
      <c r="E219" s="198"/>
      <c r="F219" s="198"/>
      <c r="G219" s="198"/>
      <c r="H219" s="198"/>
      <c r="I219" s="198"/>
      <c r="J219" s="198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26"/>
      <c r="Y219" s="226"/>
      <c r="Z219" s="226"/>
      <c r="AA219" s="226"/>
      <c r="AB219" s="221"/>
      <c r="AC219" s="221"/>
      <c r="AD219" s="221"/>
      <c r="AE219" s="221"/>
      <c r="AF219" s="221"/>
      <c r="AG219" s="221"/>
      <c r="AH219" s="221"/>
      <c r="AI219" s="221"/>
      <c r="AJ219" s="207"/>
      <c r="AK219" s="207"/>
      <c r="AL219" s="207"/>
      <c r="AM219" s="207"/>
      <c r="AN219" s="207"/>
      <c r="AO219" s="207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</row>
    <row r="220" spans="1:57" s="199" customFormat="1" ht="15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26"/>
      <c r="Y220" s="226"/>
      <c r="Z220" s="226"/>
      <c r="AA220" s="226"/>
      <c r="AB220" s="221"/>
      <c r="AC220" s="221"/>
      <c r="AD220" s="221"/>
      <c r="AE220" s="221"/>
      <c r="AF220" s="221"/>
      <c r="AG220" s="221"/>
      <c r="AH220" s="221"/>
      <c r="AI220" s="221"/>
      <c r="AJ220" s="207"/>
      <c r="AK220" s="207"/>
      <c r="AL220" s="207"/>
      <c r="AM220" s="207"/>
      <c r="AN220" s="207"/>
      <c r="AO220" s="207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</row>
    <row r="221" spans="1:57" s="199" customFormat="1" ht="15">
      <c r="A221" s="198"/>
      <c r="B221" s="198"/>
      <c r="C221" s="198"/>
      <c r="D221" s="198"/>
      <c r="E221" s="198"/>
      <c r="F221" s="198"/>
      <c r="G221" s="198"/>
      <c r="H221" s="198"/>
      <c r="I221" s="198"/>
      <c r="J221" s="198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W221" s="235"/>
      <c r="X221" s="226"/>
      <c r="Y221" s="226"/>
      <c r="Z221" s="226"/>
      <c r="AA221" s="226"/>
      <c r="AB221" s="221"/>
      <c r="AC221" s="221"/>
      <c r="AD221" s="221"/>
      <c r="AE221" s="221"/>
      <c r="AF221" s="221"/>
      <c r="AG221" s="221"/>
      <c r="AH221" s="221"/>
      <c r="AI221" s="221"/>
      <c r="AJ221" s="207"/>
      <c r="AK221" s="207"/>
      <c r="AL221" s="207"/>
      <c r="AM221" s="207"/>
      <c r="AN221" s="207"/>
      <c r="AO221" s="207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</row>
    <row r="222" spans="1:57" s="199" customFormat="1" ht="15">
      <c r="A222" s="198"/>
      <c r="B222" s="198"/>
      <c r="C222" s="198"/>
      <c r="D222" s="198"/>
      <c r="E222" s="198"/>
      <c r="F222" s="198"/>
      <c r="G222" s="198"/>
      <c r="H222" s="198"/>
      <c r="I222" s="198"/>
      <c r="J222" s="198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26"/>
      <c r="Y222" s="226"/>
      <c r="Z222" s="226"/>
      <c r="AA222" s="226"/>
      <c r="AB222" s="221"/>
      <c r="AC222" s="221"/>
      <c r="AD222" s="221"/>
      <c r="AE222" s="221"/>
      <c r="AF222" s="221"/>
      <c r="AG222" s="221"/>
      <c r="AH222" s="221"/>
      <c r="AI222" s="221"/>
      <c r="AJ222" s="207"/>
      <c r="AK222" s="207"/>
      <c r="AL222" s="207"/>
      <c r="AM222" s="207"/>
      <c r="AN222" s="207"/>
      <c r="AO222" s="207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</row>
    <row r="223" spans="1:57" s="199" customFormat="1" ht="15">
      <c r="A223" s="198"/>
      <c r="B223" s="198"/>
      <c r="C223" s="198"/>
      <c r="D223" s="198"/>
      <c r="E223" s="198"/>
      <c r="F223" s="198"/>
      <c r="G223" s="198"/>
      <c r="H223" s="198"/>
      <c r="I223" s="198"/>
      <c r="J223" s="198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26"/>
      <c r="Y223" s="226"/>
      <c r="Z223" s="226"/>
      <c r="AA223" s="226"/>
      <c r="AB223" s="221"/>
      <c r="AC223" s="221"/>
      <c r="AD223" s="221"/>
      <c r="AE223" s="221"/>
      <c r="AF223" s="221"/>
      <c r="AG223" s="221"/>
      <c r="AH223" s="221"/>
      <c r="AI223" s="221"/>
      <c r="AJ223" s="207"/>
      <c r="AK223" s="207"/>
      <c r="AL223" s="207"/>
      <c r="AM223" s="207"/>
      <c r="AN223" s="207"/>
      <c r="AO223" s="207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</row>
    <row r="224" spans="1:57" s="199" customFormat="1" ht="15">
      <c r="A224" s="198"/>
      <c r="B224" s="198"/>
      <c r="C224" s="198"/>
      <c r="D224" s="198"/>
      <c r="E224" s="198"/>
      <c r="F224" s="198"/>
      <c r="G224" s="198"/>
      <c r="H224" s="198"/>
      <c r="I224" s="198"/>
      <c r="J224" s="198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26"/>
      <c r="Y224" s="226"/>
      <c r="Z224" s="226"/>
      <c r="AA224" s="226"/>
      <c r="AB224" s="221"/>
      <c r="AC224" s="221"/>
      <c r="AD224" s="221"/>
      <c r="AE224" s="221"/>
      <c r="AF224" s="221"/>
      <c r="AG224" s="221"/>
      <c r="AH224" s="221"/>
      <c r="AI224" s="221"/>
      <c r="AJ224" s="207"/>
      <c r="AK224" s="207"/>
      <c r="AL224" s="207"/>
      <c r="AM224" s="207"/>
      <c r="AN224" s="207"/>
      <c r="AO224" s="207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</row>
    <row r="225" spans="1:57" s="199" customFormat="1" ht="15">
      <c r="A225" s="198"/>
      <c r="B225" s="198"/>
      <c r="C225" s="198"/>
      <c r="D225" s="198"/>
      <c r="E225" s="198"/>
      <c r="F225" s="198"/>
      <c r="G225" s="198"/>
      <c r="H225" s="198"/>
      <c r="I225" s="198"/>
      <c r="J225" s="198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5"/>
      <c r="W225" s="235"/>
      <c r="X225" s="226"/>
      <c r="Y225" s="226"/>
      <c r="Z225" s="226"/>
      <c r="AA225" s="226"/>
      <c r="AB225" s="221"/>
      <c r="AC225" s="221"/>
      <c r="AD225" s="221"/>
      <c r="AE225" s="221"/>
      <c r="AF225" s="221"/>
      <c r="AG225" s="221"/>
      <c r="AH225" s="221"/>
      <c r="AI225" s="221"/>
      <c r="AJ225" s="207"/>
      <c r="AK225" s="207"/>
      <c r="AL225" s="207"/>
      <c r="AM225" s="207"/>
      <c r="AN225" s="207"/>
      <c r="AO225" s="207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</row>
    <row r="226" spans="1:57" s="199" customFormat="1" ht="15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26"/>
      <c r="Y226" s="226"/>
      <c r="Z226" s="226"/>
      <c r="AA226" s="226"/>
      <c r="AB226" s="221"/>
      <c r="AC226" s="221"/>
      <c r="AD226" s="221"/>
      <c r="AE226" s="221"/>
      <c r="AF226" s="221"/>
      <c r="AG226" s="221"/>
      <c r="AH226" s="221"/>
      <c r="AI226" s="221"/>
      <c r="AJ226" s="207"/>
      <c r="AK226" s="207"/>
      <c r="AL226" s="207"/>
      <c r="AM226" s="207"/>
      <c r="AN226" s="207"/>
      <c r="AO226" s="207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</row>
    <row r="227" spans="1:57" s="199" customFormat="1" ht="15">
      <c r="A227" s="198"/>
      <c r="B227" s="198"/>
      <c r="C227" s="198"/>
      <c r="D227" s="198"/>
      <c r="E227" s="198"/>
      <c r="F227" s="198"/>
      <c r="G227" s="198"/>
      <c r="H227" s="198"/>
      <c r="I227" s="198"/>
      <c r="J227" s="198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5"/>
      <c r="W227" s="235"/>
      <c r="X227" s="226"/>
      <c r="Y227" s="226"/>
      <c r="Z227" s="226"/>
      <c r="AA227" s="226"/>
      <c r="AB227" s="221"/>
      <c r="AC227" s="221"/>
      <c r="AD227" s="221"/>
      <c r="AE227" s="221"/>
      <c r="AF227" s="221"/>
      <c r="AG227" s="221"/>
      <c r="AH227" s="221"/>
      <c r="AI227" s="221"/>
      <c r="AJ227" s="207"/>
      <c r="AK227" s="207"/>
      <c r="AL227" s="207"/>
      <c r="AM227" s="207"/>
      <c r="AN227" s="207"/>
      <c r="AO227" s="207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</row>
    <row r="228" spans="1:57" s="199" customFormat="1" ht="15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26"/>
      <c r="Y228" s="226"/>
      <c r="Z228" s="226"/>
      <c r="AA228" s="226"/>
      <c r="AB228" s="221"/>
      <c r="AC228" s="221"/>
      <c r="AD228" s="221"/>
      <c r="AE228" s="221"/>
      <c r="AF228" s="221"/>
      <c r="AG228" s="221"/>
      <c r="AH228" s="221"/>
      <c r="AI228" s="221"/>
      <c r="AJ228" s="207"/>
      <c r="AK228" s="207"/>
      <c r="AL228" s="207"/>
      <c r="AM228" s="207"/>
      <c r="AN228" s="207"/>
      <c r="AO228" s="207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</row>
    <row r="229" spans="1:57" s="199" customFormat="1" ht="15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26"/>
      <c r="Y229" s="226"/>
      <c r="Z229" s="226"/>
      <c r="AA229" s="226"/>
      <c r="AB229" s="221"/>
      <c r="AC229" s="221"/>
      <c r="AD229" s="221"/>
      <c r="AE229" s="221"/>
      <c r="AF229" s="221"/>
      <c r="AG229" s="221"/>
      <c r="AH229" s="221"/>
      <c r="AI229" s="221"/>
      <c r="AJ229" s="207"/>
      <c r="AK229" s="207"/>
      <c r="AL229" s="207"/>
      <c r="AM229" s="207"/>
      <c r="AN229" s="207"/>
      <c r="AO229" s="207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</row>
    <row r="230" spans="1:57" s="199" customFormat="1" ht="15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26"/>
      <c r="Y230" s="226"/>
      <c r="Z230" s="226"/>
      <c r="AA230" s="226"/>
      <c r="AB230" s="221"/>
      <c r="AC230" s="221"/>
      <c r="AD230" s="221"/>
      <c r="AE230" s="221"/>
      <c r="AF230" s="221"/>
      <c r="AG230" s="221"/>
      <c r="AH230" s="221"/>
      <c r="AI230" s="221"/>
      <c r="AJ230" s="207"/>
      <c r="AK230" s="207"/>
      <c r="AL230" s="207"/>
      <c r="AM230" s="207"/>
      <c r="AN230" s="207"/>
      <c r="AO230" s="207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</row>
    <row r="231" spans="1:57" s="199" customFormat="1" ht="15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235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  <c r="V231" s="235"/>
      <c r="W231" s="235"/>
      <c r="X231" s="226"/>
      <c r="Y231" s="226"/>
      <c r="Z231" s="226"/>
      <c r="AA231" s="226"/>
      <c r="AB231" s="221"/>
      <c r="AC231" s="221"/>
      <c r="AD231" s="221"/>
      <c r="AE231" s="221"/>
      <c r="AF231" s="221"/>
      <c r="AG231" s="221"/>
      <c r="AH231" s="221"/>
      <c r="AI231" s="221"/>
      <c r="AJ231" s="207"/>
      <c r="AK231" s="207"/>
      <c r="AL231" s="207"/>
      <c r="AM231" s="207"/>
      <c r="AN231" s="207"/>
      <c r="AO231" s="207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</row>
    <row r="232" spans="1:57" s="199" customFormat="1" ht="15">
      <c r="A232" s="198"/>
      <c r="B232" s="198"/>
      <c r="C232" s="198"/>
      <c r="D232" s="198"/>
      <c r="E232" s="198"/>
      <c r="F232" s="198"/>
      <c r="G232" s="198"/>
      <c r="H232" s="198"/>
      <c r="I232" s="198"/>
      <c r="J232" s="198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235"/>
      <c r="W232" s="235"/>
      <c r="X232" s="226"/>
      <c r="Y232" s="226"/>
      <c r="Z232" s="226"/>
      <c r="AA232" s="226"/>
      <c r="AB232" s="221"/>
      <c r="AC232" s="221"/>
      <c r="AD232" s="221"/>
      <c r="AE232" s="221"/>
      <c r="AF232" s="221"/>
      <c r="AG232" s="221"/>
      <c r="AH232" s="221"/>
      <c r="AI232" s="221"/>
      <c r="AJ232" s="207"/>
      <c r="AK232" s="207"/>
      <c r="AL232" s="207"/>
      <c r="AM232" s="207"/>
      <c r="AN232" s="207"/>
      <c r="AO232" s="207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</row>
    <row r="233" spans="1:57" s="199" customFormat="1" ht="15">
      <c r="A233" s="198"/>
      <c r="B233" s="198"/>
      <c r="C233" s="198"/>
      <c r="D233" s="198"/>
      <c r="E233" s="198"/>
      <c r="F233" s="198"/>
      <c r="G233" s="198"/>
      <c r="H233" s="198"/>
      <c r="I233" s="198"/>
      <c r="J233" s="198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26"/>
      <c r="Y233" s="226"/>
      <c r="Z233" s="226"/>
      <c r="AA233" s="226"/>
      <c r="AB233" s="221"/>
      <c r="AC233" s="221"/>
      <c r="AD233" s="221"/>
      <c r="AE233" s="221"/>
      <c r="AF233" s="221"/>
      <c r="AG233" s="221"/>
      <c r="AH233" s="221"/>
      <c r="AI233" s="221"/>
      <c r="AJ233" s="207"/>
      <c r="AK233" s="207"/>
      <c r="AL233" s="207"/>
      <c r="AM233" s="207"/>
      <c r="AN233" s="207"/>
      <c r="AO233" s="207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</row>
    <row r="234" spans="1:57" s="199" customFormat="1" ht="15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5"/>
      <c r="W234" s="235"/>
      <c r="X234" s="226"/>
      <c r="Y234" s="226"/>
      <c r="Z234" s="226"/>
      <c r="AA234" s="226"/>
      <c r="AB234" s="221"/>
      <c r="AC234" s="221"/>
      <c r="AD234" s="221"/>
      <c r="AE234" s="221"/>
      <c r="AF234" s="221"/>
      <c r="AG234" s="221"/>
      <c r="AH234" s="221"/>
      <c r="AI234" s="221"/>
      <c r="AJ234" s="207"/>
      <c r="AK234" s="207"/>
      <c r="AL234" s="207"/>
      <c r="AM234" s="207"/>
      <c r="AN234" s="207"/>
      <c r="AO234" s="207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</row>
    <row r="235" spans="1:57" s="199" customFormat="1" ht="15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26"/>
      <c r="Y235" s="226"/>
      <c r="Z235" s="226"/>
      <c r="AA235" s="226"/>
      <c r="AB235" s="221"/>
      <c r="AC235" s="221"/>
      <c r="AD235" s="221"/>
      <c r="AE235" s="221"/>
      <c r="AF235" s="221"/>
      <c r="AG235" s="221"/>
      <c r="AH235" s="221"/>
      <c r="AI235" s="221"/>
      <c r="AJ235" s="207"/>
      <c r="AK235" s="207"/>
      <c r="AL235" s="207"/>
      <c r="AM235" s="207"/>
      <c r="AN235" s="207"/>
      <c r="AO235" s="207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</row>
    <row r="236" spans="1:57" s="199" customFormat="1" ht="15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26"/>
      <c r="Y236" s="226"/>
      <c r="Z236" s="226"/>
      <c r="AA236" s="226"/>
      <c r="AB236" s="221"/>
      <c r="AC236" s="221"/>
      <c r="AD236" s="221"/>
      <c r="AE236" s="221"/>
      <c r="AF236" s="221"/>
      <c r="AG236" s="221"/>
      <c r="AH236" s="221"/>
      <c r="AI236" s="221"/>
      <c r="AJ236" s="207"/>
      <c r="AK236" s="207"/>
      <c r="AL236" s="207"/>
      <c r="AM236" s="207"/>
      <c r="AN236" s="207"/>
      <c r="AO236" s="207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</row>
    <row r="237" spans="1:57" s="199" customFormat="1" ht="15">
      <c r="A237" s="198"/>
      <c r="B237" s="198"/>
      <c r="C237" s="198"/>
      <c r="D237" s="198"/>
      <c r="E237" s="198"/>
      <c r="F237" s="198"/>
      <c r="G237" s="198"/>
      <c r="H237" s="198"/>
      <c r="I237" s="198"/>
      <c r="J237" s="198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26"/>
      <c r="Y237" s="226"/>
      <c r="Z237" s="226"/>
      <c r="AA237" s="226"/>
      <c r="AB237" s="221"/>
      <c r="AC237" s="221"/>
      <c r="AD237" s="221"/>
      <c r="AE237" s="221"/>
      <c r="AF237" s="221"/>
      <c r="AG237" s="221"/>
      <c r="AH237" s="221"/>
      <c r="AI237" s="221"/>
      <c r="AJ237" s="207"/>
      <c r="AK237" s="207"/>
      <c r="AL237" s="207"/>
      <c r="AM237" s="207"/>
      <c r="AN237" s="207"/>
      <c r="AO237" s="207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</row>
    <row r="238" spans="1:57" s="199" customFormat="1" ht="15">
      <c r="A238" s="198"/>
      <c r="B238" s="198"/>
      <c r="C238" s="198"/>
      <c r="D238" s="198"/>
      <c r="E238" s="198"/>
      <c r="F238" s="198"/>
      <c r="G238" s="198"/>
      <c r="H238" s="198"/>
      <c r="I238" s="198"/>
      <c r="J238" s="198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26"/>
      <c r="Y238" s="226"/>
      <c r="Z238" s="226"/>
      <c r="AA238" s="226"/>
      <c r="AB238" s="221"/>
      <c r="AC238" s="221"/>
      <c r="AD238" s="221"/>
      <c r="AE238" s="221"/>
      <c r="AF238" s="221"/>
      <c r="AG238" s="221"/>
      <c r="AH238" s="221"/>
      <c r="AI238" s="221"/>
      <c r="AJ238" s="207"/>
      <c r="AK238" s="207"/>
      <c r="AL238" s="207"/>
      <c r="AM238" s="207"/>
      <c r="AN238" s="207"/>
      <c r="AO238" s="207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</row>
    <row r="239" spans="1:57" s="199" customFormat="1" ht="15">
      <c r="A239" s="198"/>
      <c r="B239" s="198"/>
      <c r="C239" s="198"/>
      <c r="D239" s="198"/>
      <c r="E239" s="198"/>
      <c r="F239" s="198"/>
      <c r="G239" s="198"/>
      <c r="H239" s="198"/>
      <c r="I239" s="198"/>
      <c r="J239" s="198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26"/>
      <c r="Y239" s="226"/>
      <c r="Z239" s="226"/>
      <c r="AA239" s="226"/>
      <c r="AB239" s="221"/>
      <c r="AC239" s="221"/>
      <c r="AD239" s="221"/>
      <c r="AE239" s="221"/>
      <c r="AF239" s="221"/>
      <c r="AG239" s="221"/>
      <c r="AH239" s="221"/>
      <c r="AI239" s="221"/>
      <c r="AJ239" s="207"/>
      <c r="AK239" s="207"/>
      <c r="AL239" s="207"/>
      <c r="AM239" s="207"/>
      <c r="AN239" s="207"/>
      <c r="AO239" s="207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</row>
    <row r="240" spans="1:57" s="199" customFormat="1" ht="15">
      <c r="A240" s="198"/>
      <c r="B240" s="198"/>
      <c r="C240" s="198"/>
      <c r="D240" s="198"/>
      <c r="E240" s="198"/>
      <c r="F240" s="198"/>
      <c r="G240" s="198"/>
      <c r="H240" s="198"/>
      <c r="I240" s="198"/>
      <c r="J240" s="198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26"/>
      <c r="Y240" s="226"/>
      <c r="Z240" s="226"/>
      <c r="AA240" s="226"/>
      <c r="AB240" s="221"/>
      <c r="AC240" s="221"/>
      <c r="AD240" s="221"/>
      <c r="AE240" s="221"/>
      <c r="AF240" s="221"/>
      <c r="AG240" s="221"/>
      <c r="AH240" s="221"/>
      <c r="AI240" s="221"/>
      <c r="AJ240" s="207"/>
      <c r="AK240" s="207"/>
      <c r="AL240" s="207"/>
      <c r="AM240" s="207"/>
      <c r="AN240" s="207"/>
      <c r="AO240" s="207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</row>
    <row r="241" spans="1:57" s="199" customFormat="1" ht="15">
      <c r="A241" s="198"/>
      <c r="B241" s="198"/>
      <c r="C241" s="198"/>
      <c r="D241" s="198"/>
      <c r="E241" s="198"/>
      <c r="F241" s="198"/>
      <c r="G241" s="198"/>
      <c r="H241" s="198"/>
      <c r="I241" s="198"/>
      <c r="J241" s="198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5"/>
      <c r="W241" s="235"/>
      <c r="X241" s="226"/>
      <c r="Y241" s="226"/>
      <c r="Z241" s="226"/>
      <c r="AA241" s="226"/>
      <c r="AB241" s="221"/>
      <c r="AC241" s="221"/>
      <c r="AD241" s="221"/>
      <c r="AE241" s="221"/>
      <c r="AF241" s="221"/>
      <c r="AG241" s="221"/>
      <c r="AH241" s="221"/>
      <c r="AI241" s="221"/>
      <c r="AJ241" s="207"/>
      <c r="AK241" s="207"/>
      <c r="AL241" s="207"/>
      <c r="AM241" s="207"/>
      <c r="AN241" s="207"/>
      <c r="AO241" s="207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</row>
    <row r="242" spans="1:57" s="199" customFormat="1" ht="15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26"/>
      <c r="Y242" s="226"/>
      <c r="Z242" s="226"/>
      <c r="AA242" s="226"/>
      <c r="AB242" s="221"/>
      <c r="AC242" s="221"/>
      <c r="AD242" s="221"/>
      <c r="AE242" s="221"/>
      <c r="AF242" s="221"/>
      <c r="AG242" s="221"/>
      <c r="AH242" s="221"/>
      <c r="AI242" s="221"/>
      <c r="AJ242" s="207"/>
      <c r="AK242" s="207"/>
      <c r="AL242" s="207"/>
      <c r="AM242" s="207"/>
      <c r="AN242" s="207"/>
      <c r="AO242" s="207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</row>
    <row r="243" spans="1:57" s="199" customFormat="1" ht="15">
      <c r="A243" s="198"/>
      <c r="B243" s="198"/>
      <c r="C243" s="198"/>
      <c r="D243" s="198"/>
      <c r="E243" s="198"/>
      <c r="F243" s="198"/>
      <c r="G243" s="198"/>
      <c r="H243" s="198"/>
      <c r="I243" s="198"/>
      <c r="J243" s="198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26"/>
      <c r="Y243" s="226"/>
      <c r="Z243" s="226"/>
      <c r="AA243" s="226"/>
      <c r="AB243" s="221"/>
      <c r="AC243" s="221"/>
      <c r="AD243" s="221"/>
      <c r="AE243" s="221"/>
      <c r="AF243" s="221"/>
      <c r="AG243" s="221"/>
      <c r="AH243" s="221"/>
      <c r="AI243" s="221"/>
      <c r="AJ243" s="207"/>
      <c r="AK243" s="207"/>
      <c r="AL243" s="207"/>
      <c r="AM243" s="207"/>
      <c r="AN243" s="207"/>
      <c r="AO243" s="207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</row>
    <row r="244" spans="1:57" s="199" customFormat="1" ht="15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26"/>
      <c r="Y244" s="226"/>
      <c r="Z244" s="226"/>
      <c r="AA244" s="226"/>
      <c r="AB244" s="221"/>
      <c r="AC244" s="221"/>
      <c r="AD244" s="221"/>
      <c r="AE244" s="221"/>
      <c r="AF244" s="221"/>
      <c r="AG244" s="221"/>
      <c r="AH244" s="221"/>
      <c r="AI244" s="221"/>
      <c r="AJ244" s="207"/>
      <c r="AK244" s="207"/>
      <c r="AL244" s="207"/>
      <c r="AM244" s="207"/>
      <c r="AN244" s="207"/>
      <c r="AO244" s="207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</row>
    <row r="245" spans="1:57" s="199" customFormat="1" ht="1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26"/>
      <c r="Y245" s="226"/>
      <c r="Z245" s="226"/>
      <c r="AA245" s="226"/>
      <c r="AB245" s="221"/>
      <c r="AC245" s="221"/>
      <c r="AD245" s="221"/>
      <c r="AE245" s="221"/>
      <c r="AF245" s="221"/>
      <c r="AG245" s="221"/>
      <c r="AH245" s="221"/>
      <c r="AI245" s="221"/>
      <c r="AJ245" s="207"/>
      <c r="AK245" s="207"/>
      <c r="AL245" s="207"/>
      <c r="AM245" s="207"/>
      <c r="AN245" s="207"/>
      <c r="AO245" s="207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</row>
    <row r="246" spans="1:57" s="199" customFormat="1" ht="15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235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5"/>
      <c r="W246" s="235"/>
      <c r="X246" s="226"/>
      <c r="Y246" s="226"/>
      <c r="Z246" s="226"/>
      <c r="AA246" s="226"/>
      <c r="AB246" s="221"/>
      <c r="AC246" s="221"/>
      <c r="AD246" s="221"/>
      <c r="AE246" s="221"/>
      <c r="AF246" s="221"/>
      <c r="AG246" s="221"/>
      <c r="AH246" s="221"/>
      <c r="AI246" s="221"/>
      <c r="AJ246" s="207"/>
      <c r="AK246" s="207"/>
      <c r="AL246" s="207"/>
      <c r="AM246" s="207"/>
      <c r="AN246" s="207"/>
      <c r="AO246" s="207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</row>
    <row r="247" spans="1:57" s="201" customFormat="1" ht="1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Y247" s="219"/>
      <c r="Z247" s="219"/>
      <c r="AA247" s="219"/>
      <c r="AB247" s="220"/>
      <c r="AC247" s="221"/>
      <c r="AD247" s="221"/>
      <c r="AE247" s="221"/>
      <c r="AF247" s="240"/>
      <c r="AG247" s="240"/>
      <c r="AH247" s="240"/>
      <c r="AI247" s="240"/>
      <c r="AJ247" s="210"/>
      <c r="AK247" s="210"/>
      <c r="AL247" s="210"/>
      <c r="AM247" s="210"/>
      <c r="AN247" s="210"/>
      <c r="AO247" s="21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</row>
    <row r="248" spans="1:57" s="201" customFormat="1" ht="15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9"/>
      <c r="Y248" s="219"/>
      <c r="Z248" s="219"/>
      <c r="AA248" s="219"/>
      <c r="AB248" s="220"/>
      <c r="AC248" s="221"/>
      <c r="AD248" s="221"/>
      <c r="AE248" s="221"/>
      <c r="AF248" s="240"/>
      <c r="AG248" s="240"/>
      <c r="AH248" s="240"/>
      <c r="AI248" s="240"/>
      <c r="AJ248" s="210"/>
      <c r="AK248" s="210"/>
      <c r="AL248" s="210"/>
      <c r="AM248" s="210"/>
      <c r="AN248" s="210"/>
      <c r="AO248" s="21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200"/>
      <c r="BC248" s="200"/>
      <c r="BD248" s="200"/>
      <c r="BE248" s="200"/>
    </row>
    <row r="249" spans="1:57" s="201" customFormat="1" ht="1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Y249" s="219"/>
      <c r="Z249" s="219"/>
      <c r="AA249" s="219"/>
      <c r="AB249" s="220"/>
      <c r="AC249" s="221"/>
      <c r="AD249" s="221"/>
      <c r="AE249" s="221"/>
      <c r="AF249" s="240"/>
      <c r="AG249" s="240"/>
      <c r="AH249" s="240"/>
      <c r="AI249" s="240"/>
      <c r="AJ249" s="210"/>
      <c r="AK249" s="210"/>
      <c r="AL249" s="210"/>
      <c r="AM249" s="210"/>
      <c r="AN249" s="210"/>
      <c r="AO249" s="21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</row>
    <row r="250" spans="1:57" s="201" customFormat="1" ht="1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9"/>
      <c r="Y250" s="219"/>
      <c r="Z250" s="219"/>
      <c r="AA250" s="219"/>
      <c r="AB250" s="220"/>
      <c r="AC250" s="221"/>
      <c r="AD250" s="221"/>
      <c r="AE250" s="221"/>
      <c r="AF250" s="240"/>
      <c r="AG250" s="240"/>
      <c r="AH250" s="240"/>
      <c r="AI250" s="240"/>
      <c r="AJ250" s="210"/>
      <c r="AK250" s="210"/>
      <c r="AL250" s="210"/>
      <c r="AM250" s="210"/>
      <c r="AN250" s="210"/>
      <c r="AO250" s="210"/>
      <c r="AP250" s="200"/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0"/>
      <c r="BB250" s="200"/>
      <c r="BC250" s="200"/>
      <c r="BD250" s="200"/>
      <c r="BE250" s="200"/>
    </row>
    <row r="251" spans="1:57" s="201" customFormat="1" ht="1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9"/>
      <c r="Y251" s="219"/>
      <c r="Z251" s="219"/>
      <c r="AA251" s="219"/>
      <c r="AB251" s="220"/>
      <c r="AC251" s="221"/>
      <c r="AD251" s="221"/>
      <c r="AE251" s="221"/>
      <c r="AF251" s="240"/>
      <c r="AG251" s="240"/>
      <c r="AH251" s="240"/>
      <c r="AI251" s="240"/>
      <c r="AJ251" s="210"/>
      <c r="AK251" s="210"/>
      <c r="AL251" s="210"/>
      <c r="AM251" s="210"/>
      <c r="AN251" s="210"/>
      <c r="AO251" s="210"/>
      <c r="AP251" s="200"/>
      <c r="AQ251" s="200"/>
      <c r="AR251" s="200"/>
      <c r="AS251" s="200"/>
      <c r="AT251" s="200"/>
      <c r="AU251" s="200"/>
      <c r="AV251" s="200"/>
      <c r="AW251" s="200"/>
      <c r="AX251" s="200"/>
      <c r="AY251" s="200"/>
      <c r="AZ251" s="200"/>
      <c r="BA251" s="200"/>
      <c r="BB251" s="200"/>
      <c r="BC251" s="200"/>
      <c r="BD251" s="200"/>
      <c r="BE251" s="200"/>
    </row>
    <row r="252" spans="1:57" s="201" customFormat="1" ht="15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Y252" s="219"/>
      <c r="Z252" s="219"/>
      <c r="AA252" s="219"/>
      <c r="AB252" s="220"/>
      <c r="AC252" s="221"/>
      <c r="AD252" s="221"/>
      <c r="AE252" s="221"/>
      <c r="AF252" s="240"/>
      <c r="AG252" s="240"/>
      <c r="AH252" s="240"/>
      <c r="AI252" s="240"/>
      <c r="AJ252" s="210"/>
      <c r="AK252" s="210"/>
      <c r="AL252" s="210"/>
      <c r="AM252" s="210"/>
      <c r="AN252" s="210"/>
      <c r="AO252" s="21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</row>
    <row r="253" spans="1:57" s="201" customFormat="1" ht="15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9"/>
      <c r="Y253" s="219"/>
      <c r="Z253" s="219"/>
      <c r="AA253" s="219"/>
      <c r="AB253" s="220"/>
      <c r="AC253" s="221"/>
      <c r="AD253" s="221"/>
      <c r="AE253" s="221"/>
      <c r="AF253" s="240"/>
      <c r="AG253" s="240"/>
      <c r="AH253" s="240"/>
      <c r="AI253" s="240"/>
      <c r="AJ253" s="210"/>
      <c r="AK253" s="210"/>
      <c r="AL253" s="210"/>
      <c r="AM253" s="210"/>
      <c r="AN253" s="210"/>
      <c r="AO253" s="210"/>
      <c r="AP253" s="200"/>
      <c r="AQ253" s="200"/>
      <c r="AR253" s="200"/>
      <c r="AS253" s="200"/>
      <c r="AT253" s="200"/>
      <c r="AU253" s="200"/>
      <c r="AV253" s="200"/>
      <c r="AW253" s="200"/>
      <c r="AX253" s="200"/>
      <c r="AY253" s="200"/>
      <c r="AZ253" s="200"/>
      <c r="BA253" s="200"/>
      <c r="BB253" s="200"/>
      <c r="BC253" s="200"/>
      <c r="BD253" s="200"/>
      <c r="BE253" s="200"/>
    </row>
    <row r="254" spans="1:57" s="201" customFormat="1" ht="15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9"/>
      <c r="Y254" s="219"/>
      <c r="Z254" s="219"/>
      <c r="AA254" s="219"/>
      <c r="AB254" s="220"/>
      <c r="AC254" s="221"/>
      <c r="AD254" s="221"/>
      <c r="AE254" s="221"/>
      <c r="AF254" s="240"/>
      <c r="AG254" s="240"/>
      <c r="AH254" s="240"/>
      <c r="AI254" s="240"/>
      <c r="AJ254" s="210"/>
      <c r="AK254" s="210"/>
      <c r="AL254" s="210"/>
      <c r="AM254" s="210"/>
      <c r="AN254" s="210"/>
      <c r="AO254" s="210"/>
      <c r="AP254" s="200"/>
      <c r="AQ254" s="200"/>
      <c r="AR254" s="200"/>
      <c r="AS254" s="200"/>
      <c r="AT254" s="200"/>
      <c r="AU254" s="200"/>
      <c r="AV254" s="200"/>
      <c r="AW254" s="200"/>
      <c r="AX254" s="200"/>
      <c r="AY254" s="200"/>
      <c r="AZ254" s="200"/>
      <c r="BA254" s="200"/>
      <c r="BB254" s="200"/>
      <c r="BC254" s="200"/>
      <c r="BD254" s="200"/>
      <c r="BE254" s="200"/>
    </row>
    <row r="255" spans="1:57" s="201" customFormat="1" ht="15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Y255" s="219"/>
      <c r="Z255" s="219"/>
      <c r="AA255" s="219"/>
      <c r="AB255" s="220"/>
      <c r="AC255" s="221"/>
      <c r="AD255" s="221"/>
      <c r="AE255" s="221"/>
      <c r="AF255" s="240"/>
      <c r="AG255" s="240"/>
      <c r="AH255" s="240"/>
      <c r="AI255" s="240"/>
      <c r="AJ255" s="210"/>
      <c r="AK255" s="210"/>
      <c r="AL255" s="210"/>
      <c r="AM255" s="210"/>
      <c r="AN255" s="210"/>
      <c r="AO255" s="210"/>
      <c r="AP255" s="200"/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0"/>
      <c r="BB255" s="200"/>
      <c r="BC255" s="200"/>
      <c r="BD255" s="200"/>
      <c r="BE255" s="200"/>
    </row>
    <row r="256" spans="1:57" s="201" customFormat="1" ht="15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Y256" s="219"/>
      <c r="Z256" s="219"/>
      <c r="AA256" s="219"/>
      <c r="AB256" s="220"/>
      <c r="AC256" s="221"/>
      <c r="AD256" s="221"/>
      <c r="AE256" s="221"/>
      <c r="AF256" s="240"/>
      <c r="AG256" s="240"/>
      <c r="AH256" s="240"/>
      <c r="AI256" s="240"/>
      <c r="AJ256" s="210"/>
      <c r="AK256" s="210"/>
      <c r="AL256" s="210"/>
      <c r="AM256" s="210"/>
      <c r="AN256" s="210"/>
      <c r="AO256" s="21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00"/>
      <c r="AZ256" s="200"/>
      <c r="BA256" s="200"/>
      <c r="BB256" s="200"/>
      <c r="BC256" s="200"/>
      <c r="BD256" s="200"/>
      <c r="BE256" s="200"/>
    </row>
    <row r="257" spans="1:57" s="201" customFormat="1" ht="15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Y257" s="219"/>
      <c r="Z257" s="219"/>
      <c r="AA257" s="219"/>
      <c r="AB257" s="220"/>
      <c r="AC257" s="221"/>
      <c r="AD257" s="221"/>
      <c r="AE257" s="221"/>
      <c r="AF257" s="240"/>
      <c r="AG257" s="240"/>
      <c r="AH257" s="240"/>
      <c r="AI257" s="240"/>
      <c r="AJ257" s="210"/>
      <c r="AK257" s="210"/>
      <c r="AL257" s="210"/>
      <c r="AM257" s="210"/>
      <c r="AN257" s="210"/>
      <c r="AO257" s="210"/>
      <c r="AP257" s="200"/>
      <c r="AQ257" s="200"/>
      <c r="AR257" s="200"/>
      <c r="AS257" s="200"/>
      <c r="AT257" s="200"/>
      <c r="AU257" s="200"/>
      <c r="AV257" s="200"/>
      <c r="AW257" s="200"/>
      <c r="AX257" s="200"/>
      <c r="AY257" s="200"/>
      <c r="AZ257" s="200"/>
      <c r="BA257" s="200"/>
      <c r="BB257" s="200"/>
      <c r="BC257" s="200"/>
      <c r="BD257" s="200"/>
      <c r="BE257" s="200"/>
    </row>
    <row r="258" spans="1:57" s="201" customFormat="1" ht="15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9"/>
      <c r="Y258" s="219"/>
      <c r="Z258" s="219"/>
      <c r="AA258" s="219"/>
      <c r="AB258" s="220"/>
      <c r="AC258" s="221"/>
      <c r="AD258" s="221"/>
      <c r="AE258" s="221"/>
      <c r="AF258" s="240"/>
      <c r="AG258" s="240"/>
      <c r="AH258" s="240"/>
      <c r="AI258" s="240"/>
      <c r="AJ258" s="210"/>
      <c r="AK258" s="210"/>
      <c r="AL258" s="210"/>
      <c r="AM258" s="210"/>
      <c r="AN258" s="210"/>
      <c r="AO258" s="210"/>
      <c r="AP258" s="200"/>
      <c r="AQ258" s="200"/>
      <c r="AR258" s="200"/>
      <c r="AS258" s="200"/>
      <c r="AT258" s="200"/>
      <c r="AU258" s="200"/>
      <c r="AV258" s="200"/>
      <c r="AW258" s="200"/>
      <c r="AX258" s="200"/>
      <c r="AY258" s="200"/>
      <c r="AZ258" s="200"/>
      <c r="BA258" s="200"/>
      <c r="BB258" s="200"/>
      <c r="BC258" s="200"/>
      <c r="BD258" s="200"/>
      <c r="BE258" s="200"/>
    </row>
    <row r="259" spans="1:57" s="201" customFormat="1" ht="15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9"/>
      <c r="Y259" s="219"/>
      <c r="Z259" s="219"/>
      <c r="AA259" s="219"/>
      <c r="AB259" s="220"/>
      <c r="AC259" s="221"/>
      <c r="AD259" s="221"/>
      <c r="AE259" s="221"/>
      <c r="AF259" s="240"/>
      <c r="AG259" s="240"/>
      <c r="AH259" s="240"/>
      <c r="AI259" s="240"/>
      <c r="AJ259" s="210"/>
      <c r="AK259" s="210"/>
      <c r="AL259" s="210"/>
      <c r="AM259" s="210"/>
      <c r="AN259" s="210"/>
      <c r="AO259" s="210"/>
      <c r="AP259" s="200"/>
      <c r="AQ259" s="20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0"/>
      <c r="BB259" s="200"/>
      <c r="BC259" s="200"/>
      <c r="BD259" s="200"/>
      <c r="BE259" s="200"/>
    </row>
    <row r="260" spans="1:57" s="201" customFormat="1" ht="15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Y260" s="219"/>
      <c r="Z260" s="219"/>
      <c r="AA260" s="219"/>
      <c r="AB260" s="220"/>
      <c r="AC260" s="221"/>
      <c r="AD260" s="221"/>
      <c r="AE260" s="221"/>
      <c r="AF260" s="240"/>
      <c r="AG260" s="240"/>
      <c r="AH260" s="240"/>
      <c r="AI260" s="240"/>
      <c r="AJ260" s="210"/>
      <c r="AK260" s="210"/>
      <c r="AL260" s="210"/>
      <c r="AM260" s="210"/>
      <c r="AN260" s="210"/>
      <c r="AO260" s="210"/>
      <c r="AP260" s="200"/>
      <c r="AQ260" s="200"/>
      <c r="AR260" s="200"/>
      <c r="AS260" s="200"/>
      <c r="AT260" s="200"/>
      <c r="AU260" s="200"/>
      <c r="AV260" s="200"/>
      <c r="AW260" s="200"/>
      <c r="AX260" s="200"/>
      <c r="AY260" s="200"/>
      <c r="AZ260" s="200"/>
      <c r="BA260" s="200"/>
      <c r="BB260" s="200"/>
      <c r="BC260" s="200"/>
      <c r="BD260" s="200"/>
      <c r="BE260" s="200"/>
    </row>
    <row r="261" spans="1:57" s="201" customFormat="1" ht="15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Y261" s="219"/>
      <c r="Z261" s="219"/>
      <c r="AA261" s="219"/>
      <c r="AB261" s="220"/>
      <c r="AC261" s="221"/>
      <c r="AD261" s="221"/>
      <c r="AE261" s="221"/>
      <c r="AF261" s="240"/>
      <c r="AG261" s="240"/>
      <c r="AH261" s="240"/>
      <c r="AI261" s="240"/>
      <c r="AJ261" s="210"/>
      <c r="AK261" s="210"/>
      <c r="AL261" s="210"/>
      <c r="AM261" s="210"/>
      <c r="AN261" s="210"/>
      <c r="AO261" s="21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</row>
    <row r="262" spans="1:57" s="13" customFormat="1" ht="1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Y262" s="219"/>
      <c r="Z262" s="219"/>
      <c r="AA262" s="219"/>
      <c r="AB262" s="220"/>
      <c r="AC262" s="221"/>
      <c r="AD262" s="221"/>
      <c r="AE262" s="221"/>
      <c r="AF262" s="240"/>
      <c r="AG262" s="240"/>
      <c r="AH262" s="240"/>
      <c r="AI262" s="240"/>
      <c r="AJ262" s="210"/>
      <c r="AK262" s="210"/>
      <c r="AL262" s="210"/>
      <c r="AM262" s="210"/>
      <c r="AN262" s="210"/>
      <c r="AO262" s="210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</row>
    <row r="263" spans="1:57" s="13" customFormat="1" ht="1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Y263" s="219"/>
      <c r="Z263" s="219"/>
      <c r="AA263" s="219"/>
      <c r="AB263" s="220"/>
      <c r="AC263" s="221"/>
      <c r="AD263" s="221"/>
      <c r="AE263" s="221"/>
      <c r="AF263" s="240"/>
      <c r="AG263" s="240"/>
      <c r="AH263" s="240"/>
      <c r="AI263" s="240"/>
      <c r="AJ263" s="210"/>
      <c r="AK263" s="210"/>
      <c r="AL263" s="210"/>
      <c r="AM263" s="210"/>
      <c r="AN263" s="210"/>
      <c r="AO263" s="210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</row>
    <row r="264" spans="1:57" s="13" customFormat="1" ht="1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Y264" s="219"/>
      <c r="Z264" s="219"/>
      <c r="AA264" s="219"/>
      <c r="AB264" s="220"/>
      <c r="AC264" s="221"/>
      <c r="AD264" s="221"/>
      <c r="AE264" s="221"/>
      <c r="AF264" s="240"/>
      <c r="AG264" s="240"/>
      <c r="AH264" s="240"/>
      <c r="AI264" s="240"/>
      <c r="AJ264" s="210"/>
      <c r="AK264" s="210"/>
      <c r="AL264" s="210"/>
      <c r="AM264" s="210"/>
      <c r="AN264" s="210"/>
      <c r="AO264" s="210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</row>
    <row r="265" spans="1:57" s="13" customFormat="1" ht="1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Y265" s="219"/>
      <c r="Z265" s="219"/>
      <c r="AA265" s="219"/>
      <c r="AB265" s="220"/>
      <c r="AC265" s="221"/>
      <c r="AD265" s="221"/>
      <c r="AE265" s="221"/>
      <c r="AF265" s="240"/>
      <c r="AG265" s="240"/>
      <c r="AH265" s="240"/>
      <c r="AI265" s="240"/>
      <c r="AJ265" s="210"/>
      <c r="AK265" s="210"/>
      <c r="AL265" s="210"/>
      <c r="AM265" s="210"/>
      <c r="AN265" s="210"/>
      <c r="AO265" s="210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</row>
    <row r="266" spans="1:57" s="13" customFormat="1" ht="1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9"/>
      <c r="Y266" s="219"/>
      <c r="Z266" s="219"/>
      <c r="AA266" s="219"/>
      <c r="AB266" s="220"/>
      <c r="AC266" s="221"/>
      <c r="AD266" s="221"/>
      <c r="AE266" s="221"/>
      <c r="AF266" s="240"/>
      <c r="AG266" s="240"/>
      <c r="AH266" s="240"/>
      <c r="AI266" s="240"/>
      <c r="AJ266" s="210"/>
      <c r="AK266" s="210"/>
      <c r="AL266" s="210"/>
      <c r="AM266" s="210"/>
      <c r="AN266" s="210"/>
      <c r="AO266" s="210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</row>
    <row r="267" spans="1:57" s="13" customFormat="1" ht="1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9"/>
      <c r="Y267" s="219"/>
      <c r="Z267" s="219"/>
      <c r="AA267" s="219"/>
      <c r="AB267" s="220"/>
      <c r="AC267" s="221"/>
      <c r="AD267" s="221"/>
      <c r="AE267" s="221"/>
      <c r="AF267" s="240"/>
      <c r="AG267" s="240"/>
      <c r="AH267" s="240"/>
      <c r="AI267" s="240"/>
      <c r="AJ267" s="210"/>
      <c r="AK267" s="210"/>
      <c r="AL267" s="210"/>
      <c r="AM267" s="210"/>
      <c r="AN267" s="210"/>
      <c r="AO267" s="210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</row>
    <row r="268" spans="1:57" s="13" customFormat="1" ht="1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Y268" s="219"/>
      <c r="Z268" s="219"/>
      <c r="AA268" s="219"/>
      <c r="AB268" s="220"/>
      <c r="AC268" s="221"/>
      <c r="AD268" s="221"/>
      <c r="AE268" s="221"/>
      <c r="AF268" s="240"/>
      <c r="AG268" s="240"/>
      <c r="AH268" s="240"/>
      <c r="AI268" s="240"/>
      <c r="AJ268" s="210"/>
      <c r="AK268" s="210"/>
      <c r="AL268" s="210"/>
      <c r="AM268" s="210"/>
      <c r="AN268" s="210"/>
      <c r="AO268" s="210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</row>
    <row r="269" spans="1:57" s="12" customFormat="1" ht="15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Y269" s="219"/>
      <c r="Z269" s="219"/>
      <c r="AA269" s="219"/>
      <c r="AB269" s="220"/>
      <c r="AC269" s="221"/>
      <c r="AD269" s="221"/>
      <c r="AE269" s="221"/>
      <c r="AF269" s="240"/>
      <c r="AG269" s="240"/>
      <c r="AH269" s="240"/>
      <c r="AI269" s="240"/>
      <c r="AJ269" s="210"/>
      <c r="AK269" s="210"/>
      <c r="AL269" s="210"/>
      <c r="AM269" s="210"/>
      <c r="AN269" s="210"/>
      <c r="AO269" s="210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</row>
    <row r="270" spans="1:57" s="12" customFormat="1" ht="15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Y270" s="219"/>
      <c r="Z270" s="219"/>
      <c r="AA270" s="219"/>
      <c r="AB270" s="220"/>
      <c r="AC270" s="221"/>
      <c r="AD270" s="221"/>
      <c r="AE270" s="221"/>
      <c r="AF270" s="240"/>
      <c r="AG270" s="240"/>
      <c r="AH270" s="240"/>
      <c r="AI270" s="240"/>
      <c r="AJ270" s="210"/>
      <c r="AK270" s="210"/>
      <c r="AL270" s="210"/>
      <c r="AM270" s="210"/>
      <c r="AN270" s="210"/>
      <c r="AO270" s="210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</row>
    <row r="271" spans="1:57" s="12" customFormat="1" ht="15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9"/>
      <c r="Y271" s="219"/>
      <c r="Z271" s="219"/>
      <c r="AA271" s="219"/>
      <c r="AB271" s="220"/>
      <c r="AC271" s="221"/>
      <c r="AD271" s="221"/>
      <c r="AE271" s="221"/>
      <c r="AF271" s="240"/>
      <c r="AG271" s="240"/>
      <c r="AH271" s="240"/>
      <c r="AI271" s="240"/>
      <c r="AJ271" s="210"/>
      <c r="AK271" s="210"/>
      <c r="AL271" s="210"/>
      <c r="AM271" s="210"/>
      <c r="AN271" s="210"/>
      <c r="AO271" s="210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</row>
    <row r="272" spans="1:57" s="12" customFormat="1" ht="15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9"/>
      <c r="Y272" s="219"/>
      <c r="Z272" s="219"/>
      <c r="AA272" s="219"/>
      <c r="AB272" s="220"/>
      <c r="AC272" s="221"/>
      <c r="AD272" s="221"/>
      <c r="AE272" s="221"/>
      <c r="AF272" s="240"/>
      <c r="AG272" s="240"/>
      <c r="AH272" s="240"/>
      <c r="AI272" s="240"/>
      <c r="AJ272" s="210"/>
      <c r="AK272" s="210"/>
      <c r="AL272" s="210"/>
      <c r="AM272" s="210"/>
      <c r="AN272" s="210"/>
      <c r="AO272" s="210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</row>
    <row r="273" spans="1:57" s="12" customFormat="1" ht="15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9"/>
      <c r="Y273" s="219"/>
      <c r="Z273" s="219"/>
      <c r="AA273" s="219"/>
      <c r="AB273" s="220"/>
      <c r="AC273" s="221"/>
      <c r="AD273" s="221"/>
      <c r="AE273" s="221"/>
      <c r="AF273" s="240"/>
      <c r="AG273" s="240"/>
      <c r="AH273" s="240"/>
      <c r="AI273" s="240"/>
      <c r="AJ273" s="210"/>
      <c r="AK273" s="210"/>
      <c r="AL273" s="210"/>
      <c r="AM273" s="210"/>
      <c r="AN273" s="210"/>
      <c r="AO273" s="210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</row>
    <row r="274" spans="1:57" s="12" customFormat="1" ht="15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9"/>
      <c r="Y274" s="219"/>
      <c r="Z274" s="219"/>
      <c r="AA274" s="219"/>
      <c r="AB274" s="220"/>
      <c r="AC274" s="221"/>
      <c r="AD274" s="221"/>
      <c r="AE274" s="221"/>
      <c r="AF274" s="240"/>
      <c r="AG274" s="240"/>
      <c r="AH274" s="240"/>
      <c r="AI274" s="240"/>
      <c r="AJ274" s="210"/>
      <c r="AK274" s="210"/>
      <c r="AL274" s="210"/>
      <c r="AM274" s="210"/>
      <c r="AN274" s="210"/>
      <c r="AO274" s="210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</row>
    <row r="275" spans="1:57" ht="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AB275" s="220"/>
      <c r="AC275" s="221"/>
      <c r="AD275" s="221"/>
      <c r="AE275" s="221"/>
      <c r="AF275" s="222"/>
      <c r="AG275" s="222"/>
      <c r="AH275" s="222"/>
      <c r="AI275" s="222"/>
      <c r="AJ275" s="208"/>
      <c r="AK275" s="208"/>
      <c r="AL275" s="208"/>
      <c r="AM275" s="208"/>
      <c r="AN275" s="208"/>
      <c r="AO275" s="208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</row>
    <row r="276" spans="1:57" ht="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AB276" s="220"/>
      <c r="AC276" s="221"/>
      <c r="AD276" s="221"/>
      <c r="AE276" s="221"/>
      <c r="AF276" s="222"/>
      <c r="AG276" s="222"/>
      <c r="AH276" s="222"/>
      <c r="AI276" s="222"/>
      <c r="AJ276" s="208"/>
      <c r="AK276" s="208"/>
      <c r="AL276" s="208"/>
      <c r="AM276" s="208"/>
      <c r="AN276" s="208"/>
      <c r="AO276" s="208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</row>
    <row r="277" spans="1:57" ht="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AB277" s="220"/>
      <c r="AC277" s="221"/>
      <c r="AD277" s="221"/>
      <c r="AE277" s="221"/>
      <c r="AF277" s="222"/>
      <c r="AG277" s="222"/>
      <c r="AH277" s="222"/>
      <c r="AI277" s="222"/>
      <c r="AJ277" s="208"/>
      <c r="AK277" s="208"/>
      <c r="AL277" s="208"/>
      <c r="AM277" s="208"/>
      <c r="AN277" s="208"/>
      <c r="AO277" s="208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</row>
    <row r="278" spans="1:57" ht="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AB278" s="220"/>
      <c r="AC278" s="221"/>
      <c r="AD278" s="221"/>
      <c r="AE278" s="221"/>
      <c r="AF278" s="222"/>
      <c r="AG278" s="222"/>
      <c r="AH278" s="222"/>
      <c r="AI278" s="222"/>
      <c r="AJ278" s="208"/>
      <c r="AK278" s="208"/>
      <c r="AL278" s="208"/>
      <c r="AM278" s="208"/>
      <c r="AN278" s="208"/>
      <c r="AO278" s="208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</row>
    <row r="279" spans="1:57" ht="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AB279" s="220"/>
      <c r="AC279" s="221"/>
      <c r="AD279" s="221"/>
      <c r="AE279" s="221"/>
      <c r="AF279" s="222"/>
      <c r="AG279" s="222"/>
      <c r="AH279" s="222"/>
      <c r="AI279" s="222"/>
      <c r="AJ279" s="208"/>
      <c r="AK279" s="208"/>
      <c r="AL279" s="208"/>
      <c r="AM279" s="208"/>
      <c r="AN279" s="208"/>
      <c r="AO279" s="208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</row>
    <row r="280" spans="1:57" ht="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AB280" s="220"/>
      <c r="AC280" s="221"/>
      <c r="AD280" s="221"/>
      <c r="AE280" s="221"/>
      <c r="AF280" s="222"/>
      <c r="AG280" s="222"/>
      <c r="AH280" s="222"/>
      <c r="AI280" s="222"/>
      <c r="AJ280" s="208"/>
      <c r="AK280" s="208"/>
      <c r="AL280" s="208"/>
      <c r="AM280" s="208"/>
      <c r="AN280" s="208"/>
      <c r="AO280" s="208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</row>
    <row r="281" spans="1:57" ht="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AB281" s="220"/>
      <c r="AC281" s="221"/>
      <c r="AD281" s="221"/>
      <c r="AE281" s="221"/>
      <c r="AF281" s="222"/>
      <c r="AG281" s="222"/>
      <c r="AH281" s="222"/>
      <c r="AI281" s="222"/>
      <c r="AJ281" s="208"/>
      <c r="AK281" s="208"/>
      <c r="AL281" s="208"/>
      <c r="AM281" s="208"/>
      <c r="AN281" s="208"/>
      <c r="AO281" s="208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</row>
    <row r="282" spans="1:57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AB282" s="220"/>
      <c r="AC282" s="221"/>
      <c r="AD282" s="221"/>
      <c r="AE282" s="221"/>
      <c r="AF282" s="222"/>
      <c r="AG282" s="222"/>
      <c r="AH282" s="222"/>
      <c r="AI282" s="222"/>
      <c r="AJ282" s="208"/>
      <c r="AK282" s="208"/>
      <c r="AL282" s="208"/>
      <c r="AM282" s="208"/>
      <c r="AN282" s="208"/>
      <c r="AO282" s="208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</row>
    <row r="283" spans="1:57" ht="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AB283" s="220"/>
      <c r="AC283" s="221"/>
      <c r="AD283" s="221"/>
      <c r="AE283" s="221"/>
      <c r="AF283" s="222"/>
      <c r="AG283" s="222"/>
      <c r="AH283" s="222"/>
      <c r="AI283" s="222"/>
      <c r="AJ283" s="208"/>
      <c r="AK283" s="208"/>
      <c r="AL283" s="208"/>
      <c r="AM283" s="208"/>
      <c r="AN283" s="208"/>
      <c r="AO283" s="208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</row>
    <row r="284" spans="1:57" ht="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AB284" s="220"/>
      <c r="AC284" s="221"/>
      <c r="AD284" s="221"/>
      <c r="AE284" s="221"/>
      <c r="AF284" s="222"/>
      <c r="AG284" s="222"/>
      <c r="AH284" s="222"/>
      <c r="AI284" s="222"/>
      <c r="AJ284" s="208"/>
      <c r="AK284" s="208"/>
      <c r="AL284" s="208"/>
      <c r="AM284" s="208"/>
      <c r="AN284" s="208"/>
      <c r="AO284" s="208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</row>
    <row r="285" spans="1:57" ht="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AB285" s="220"/>
      <c r="AC285" s="221"/>
      <c r="AD285" s="221"/>
      <c r="AE285" s="221"/>
      <c r="AF285" s="222"/>
      <c r="AG285" s="222"/>
      <c r="AH285" s="222"/>
      <c r="AI285" s="222"/>
      <c r="AJ285" s="208"/>
      <c r="AK285" s="208"/>
      <c r="AL285" s="208"/>
      <c r="AM285" s="208"/>
      <c r="AN285" s="208"/>
      <c r="AO285" s="208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</row>
    <row r="286" spans="1:57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AB286" s="220"/>
      <c r="AC286" s="221"/>
      <c r="AD286" s="221"/>
      <c r="AE286" s="221"/>
      <c r="AF286" s="222"/>
      <c r="AG286" s="222"/>
      <c r="AH286" s="222"/>
      <c r="AI286" s="222"/>
      <c r="AJ286" s="208"/>
      <c r="AK286" s="208"/>
      <c r="AL286" s="208"/>
      <c r="AM286" s="208"/>
      <c r="AN286" s="208"/>
      <c r="AO286" s="208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</row>
    <row r="287" spans="1:57" ht="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AB287" s="220"/>
      <c r="AC287" s="221"/>
      <c r="AD287" s="221"/>
      <c r="AE287" s="221"/>
      <c r="AF287" s="222"/>
      <c r="AG287" s="222"/>
      <c r="AH287" s="222"/>
      <c r="AI287" s="222"/>
      <c r="AJ287" s="208"/>
      <c r="AK287" s="208"/>
      <c r="AL287" s="208"/>
      <c r="AM287" s="208"/>
      <c r="AN287" s="208"/>
      <c r="AO287" s="208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</row>
    <row r="288" spans="1:57" ht="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AB288" s="220"/>
      <c r="AC288" s="221"/>
      <c r="AD288" s="221"/>
      <c r="AE288" s="221"/>
      <c r="AF288" s="222"/>
      <c r="AG288" s="222"/>
      <c r="AH288" s="222"/>
      <c r="AI288" s="222"/>
      <c r="AJ288" s="208"/>
      <c r="AK288" s="208"/>
      <c r="AL288" s="208"/>
      <c r="AM288" s="208"/>
      <c r="AN288" s="208"/>
      <c r="AO288" s="208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</row>
    <row r="289" spans="1:57" ht="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AB289" s="220"/>
      <c r="AC289" s="221"/>
      <c r="AD289" s="221"/>
      <c r="AE289" s="221"/>
      <c r="AF289" s="222"/>
      <c r="AG289" s="222"/>
      <c r="AH289" s="222"/>
      <c r="AI289" s="222"/>
      <c r="AJ289" s="208"/>
      <c r="AK289" s="208"/>
      <c r="AL289" s="208"/>
      <c r="AM289" s="208"/>
      <c r="AN289" s="208"/>
      <c r="AO289" s="208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</row>
    <row r="290" spans="1:57" ht="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AB290" s="220"/>
      <c r="AC290" s="221"/>
      <c r="AD290" s="221"/>
      <c r="AE290" s="221"/>
      <c r="AF290" s="222"/>
      <c r="AG290" s="222"/>
      <c r="AH290" s="222"/>
      <c r="AI290" s="222"/>
      <c r="AJ290" s="208"/>
      <c r="AK290" s="208"/>
      <c r="AL290" s="208"/>
      <c r="AM290" s="208"/>
      <c r="AN290" s="208"/>
      <c r="AO290" s="208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</row>
  </sheetData>
  <sheetProtection password="CC3D" sheet="1" objects="1" scenarios="1" selectLockedCells="1"/>
  <mergeCells count="54">
    <mergeCell ref="B55:J55"/>
    <mergeCell ref="C62:G62"/>
    <mergeCell ref="C58:G58"/>
    <mergeCell ref="C103:G103"/>
    <mergeCell ref="C72:D72"/>
    <mergeCell ref="C73:D73"/>
    <mergeCell ref="E73:G73"/>
    <mergeCell ref="C57:G57"/>
    <mergeCell ref="C59:G59"/>
    <mergeCell ref="H57:H58"/>
    <mergeCell ref="C112:H112"/>
    <mergeCell ref="B96:J96"/>
    <mergeCell ref="I111:I112"/>
    <mergeCell ref="D41:I41"/>
    <mergeCell ref="C111:H111"/>
    <mergeCell ref="B77:J77"/>
    <mergeCell ref="C60:G60"/>
    <mergeCell ref="C61:G61"/>
    <mergeCell ref="C104:G104"/>
    <mergeCell ref="C84:I85"/>
    <mergeCell ref="F14:J14"/>
    <mergeCell ref="D45:I45"/>
    <mergeCell ref="D39:I39"/>
    <mergeCell ref="F15:J15"/>
    <mergeCell ref="C24:J24"/>
    <mergeCell ref="F16:J16"/>
    <mergeCell ref="B23:J23"/>
    <mergeCell ref="B34:J34"/>
    <mergeCell ref="C25:E25"/>
    <mergeCell ref="F30:I30"/>
    <mergeCell ref="C110:H110"/>
    <mergeCell ref="C101:G101"/>
    <mergeCell ref="D44:I44"/>
    <mergeCell ref="D42:I42"/>
    <mergeCell ref="C102:G102"/>
    <mergeCell ref="C98:G98"/>
    <mergeCell ref="C100:G100"/>
    <mergeCell ref="B66:J66"/>
    <mergeCell ref="E75:G75"/>
    <mergeCell ref="D43:I43"/>
    <mergeCell ref="B37:J37"/>
    <mergeCell ref="F25:I25"/>
    <mergeCell ref="D40:I40"/>
    <mergeCell ref="B35:J35"/>
    <mergeCell ref="B38:J38"/>
    <mergeCell ref="B36:J36"/>
    <mergeCell ref="C6:J6"/>
    <mergeCell ref="B7:J7"/>
    <mergeCell ref="F13:J13"/>
    <mergeCell ref="B9:J9"/>
    <mergeCell ref="C11:D11"/>
    <mergeCell ref="B8:J8"/>
    <mergeCell ref="E12:H12"/>
    <mergeCell ref="E11:G11"/>
  </mergeCells>
  <dataValidations count="18">
    <dataValidation errorStyle="warning" showErrorMessage="1" errorTitle="dranken menu" error="kies welke dranken er bij de menu worden geschonken" sqref="D78:D82"/>
    <dataValidation errorStyle="information" type="list" allowBlank="1" showErrorMessage="1" errorTitle="1ste voorgerecht" error="gelieve het eerste voorgerecht te selecteren" sqref="D40:I40">
      <formula1>$L$40:$Q$40</formula1>
    </dataValidation>
    <dataValidation errorStyle="information" type="list" showErrorMessage="1" errorTitle="Dessert" error="gelieve het dessert te selecteren" sqref="D44:I44">
      <formula1>$L$44:$P$44</formula1>
    </dataValidation>
    <dataValidation type="date" operator="greaterThan" showInputMessage="1" showErrorMessage="1" promptTitle="Gelieve datum in te geven" errorTitle="verplicht" error="datum in geven&#10;&#10;dag/maand/jaar&#10;XX/YYYY/ZZZZ" sqref="D13">
      <formula1>42736</formula1>
    </dataValidation>
    <dataValidation errorStyle="warning" type="whole" operator="greaterThan" showErrorMessage="1" errorTitle="aantal volwassenen" error="Gelieve het aantal volwassenen in te geven" sqref="E18">
      <formula1>0</formula1>
    </dataValidation>
    <dataValidation errorStyle="warning" showErrorMessage="1" errorTitle="Keuze communie " error="gelieve je keuze te maken" sqref="E12:H12"/>
    <dataValidation allowBlank="1" sqref="E10:H10 H63:H65"/>
    <dataValidation errorStyle="warning" showInputMessage="1" showErrorMessage="1" promptTitle="Receptie" errorTitle="Receptie in te vullen" error="Gelieve te selecteren welke dranken je wenst voor de receptie" sqref="E56:F56"/>
    <dataValidation type="list" allowBlank="1" showInputMessage="1" showErrorMessage="1" sqref="H57 H59:H62">
      <formula1>"Ja,Nee"</formula1>
    </dataValidation>
    <dataValidation type="list" showErrorMessage="1" promptTitle="Maak keuze" prompt="maak keuze" errorTitle="Maak keuze" error="Maak keuze" sqref="E11:G11">
      <formula1>"All-in Feestmenu aan 59€,All-in Feestmenu aan 64€,All-in Feestmenu aan 67€,All-in Feestmenu aan 75€"</formula1>
    </dataValidation>
    <dataValidation promptTitle="Maak keuze" prompt="maak keuze" errorTitle="Maak keuze" error="Maak keuze" sqref="H11"/>
    <dataValidation errorStyle="information" type="list" allowBlank="1" showErrorMessage="1" errorTitle="2de voorgerecht" error="gelieve het 2de voorgerecht te selecteren" sqref="D41:I41">
      <formula1>$L$41:$P$41</formula1>
    </dataValidation>
    <dataValidation errorStyle="information" type="list" showErrorMessage="1" errorTitle="3de voorgerecht" error="gelieve het 3de voorgerecht te selecteren" sqref="D42:I42">
      <formula1>$L$42:$M$42</formula1>
    </dataValidation>
    <dataValidation errorStyle="information" type="list" showErrorMessage="1" errorTitle="Hoofdgerecht" error="gelieve het hoofdgerecht te selecteren" sqref="D43:I43">
      <formula1>$L$43:$P$43</formula1>
    </dataValidation>
    <dataValidation errorStyle="warning" type="list" allowBlank="1" showErrorMessage="1" errorTitle="selectie aantal hapjes" error="gelieve het aantal hapjes te kiezen indien u aperitief formule kiest&#10;" sqref="E72">
      <formula1>$L$72:$U$72</formula1>
    </dataValidation>
    <dataValidation errorStyle="warning" type="list" allowBlank="1" showInputMessage="1" showErrorMessage="1" errorTitle="receptiedrank" error="gelieve de receptiedrank te selecteren voor uw all-in receptieformule&#10;" sqref="E73">
      <formula1>$L$73:$P$73</formula1>
    </dataValidation>
    <dataValidation allowBlank="1" showErrorMessage="1" errorTitle="selecteer voorgerecht kidsmenu" error="gelieve het voorgerecht van het kidsmenu te selecteren" sqref="G31:I31"/>
    <dataValidation allowBlank="1" showErrorMessage="1" errorTitle="hoofdgerecht kidsmenu" error="gelieve het hoofdgerecht van het kidsmenu te selecteren" sqref="G32:I32"/>
  </dataValidations>
  <hyperlinks>
    <hyperlink ref="D4" r:id="rId1" display="info@tenboogaerde.be"/>
    <hyperlink ref="B8:J8" r:id="rId2" display="Dit formulier digitaal invullen, opslaan op uw computer en  doormailen naar info@tenboogaerde.be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1" r:id="rId4"/>
  <rowBreaks count="1" manualBreakCount="1">
    <brk id="65" max="255" man="1"/>
  </rowBreaks>
  <ignoredErrors>
    <ignoredError sqref="K127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3:C66"/>
  <sheetViews>
    <sheetView zoomScalePageLayoutView="0" workbookViewId="0" topLeftCell="A14">
      <selection activeCell="C32" sqref="C32"/>
    </sheetView>
  </sheetViews>
  <sheetFormatPr defaultColWidth="9.140625" defaultRowHeight="15"/>
  <cols>
    <col min="1" max="16384" width="9.140625" style="172" customWidth="1"/>
  </cols>
  <sheetData>
    <row r="13" spans="2:3" ht="15">
      <c r="B13" s="172" t="s">
        <v>120</v>
      </c>
      <c r="C13" s="172">
        <v>0</v>
      </c>
    </row>
    <row r="14" spans="2:3" ht="15">
      <c r="B14" s="173" t="s">
        <v>121</v>
      </c>
      <c r="C14" s="173">
        <v>0</v>
      </c>
    </row>
    <row r="15" spans="2:3" ht="15">
      <c r="B15" s="173" t="s">
        <v>122</v>
      </c>
      <c r="C15" s="173">
        <v>0</v>
      </c>
    </row>
    <row r="16" spans="2:3" ht="15">
      <c r="B16" s="173" t="s">
        <v>123</v>
      </c>
      <c r="C16" s="173">
        <v>0</v>
      </c>
    </row>
    <row r="17" spans="2:3" ht="15">
      <c r="B17" s="173" t="s">
        <v>124</v>
      </c>
      <c r="C17" s="173">
        <v>0</v>
      </c>
    </row>
    <row r="18" spans="2:3" ht="15">
      <c r="B18" s="173" t="s">
        <v>125</v>
      </c>
      <c r="C18" s="173">
        <v>0</v>
      </c>
    </row>
    <row r="19" spans="2:3" ht="15">
      <c r="B19" s="173" t="s">
        <v>126</v>
      </c>
      <c r="C19" s="173">
        <v>0</v>
      </c>
    </row>
    <row r="20" spans="2:3" ht="15">
      <c r="B20" s="173" t="s">
        <v>127</v>
      </c>
      <c r="C20" s="173">
        <v>0</v>
      </c>
    </row>
    <row r="21" spans="2:3" ht="15">
      <c r="B21" s="173" t="s">
        <v>128</v>
      </c>
      <c r="C21" s="173">
        <v>0</v>
      </c>
    </row>
    <row r="22" spans="2:3" ht="15">
      <c r="B22" s="173" t="s">
        <v>129</v>
      </c>
      <c r="C22" s="173">
        <v>0</v>
      </c>
    </row>
    <row r="23" spans="2:3" ht="15">
      <c r="B23" s="173" t="s">
        <v>130</v>
      </c>
      <c r="C23" s="173">
        <v>0</v>
      </c>
    </row>
    <row r="24" spans="2:3" ht="15">
      <c r="B24" s="173" t="s">
        <v>131</v>
      </c>
      <c r="C24" s="173">
        <v>0</v>
      </c>
    </row>
    <row r="25" spans="2:3" ht="15">
      <c r="B25" s="173" t="s">
        <v>132</v>
      </c>
      <c r="C25" s="173">
        <v>0</v>
      </c>
    </row>
    <row r="26" spans="2:3" ht="15">
      <c r="B26" s="173" t="s">
        <v>133</v>
      </c>
      <c r="C26" s="173">
        <v>0</v>
      </c>
    </row>
    <row r="27" spans="2:3" ht="15">
      <c r="B27" s="174" t="s">
        <v>116</v>
      </c>
      <c r="C27" s="172">
        <v>0</v>
      </c>
    </row>
    <row r="28" spans="2:3" ht="15">
      <c r="B28" s="172" t="s">
        <v>80</v>
      </c>
      <c r="C28" s="172">
        <v>12.25</v>
      </c>
    </row>
    <row r="29" spans="2:3" ht="15">
      <c r="B29" s="172" t="s">
        <v>81</v>
      </c>
      <c r="C29" s="172">
        <v>13.75</v>
      </c>
    </row>
    <row r="30" spans="2:3" ht="15">
      <c r="B30" s="172" t="s">
        <v>82</v>
      </c>
      <c r="C30" s="172">
        <v>14.85</v>
      </c>
    </row>
    <row r="31" spans="2:3" ht="15">
      <c r="B31" s="172" t="s">
        <v>83</v>
      </c>
      <c r="C31" s="172">
        <v>17.55</v>
      </c>
    </row>
    <row r="32" spans="2:3" ht="15">
      <c r="B32" s="172" t="s">
        <v>84</v>
      </c>
      <c r="C32" s="172">
        <v>18.65</v>
      </c>
    </row>
    <row r="33" spans="2:3" ht="15">
      <c r="B33" s="172" t="s">
        <v>85</v>
      </c>
      <c r="C33" s="172">
        <v>19.45</v>
      </c>
    </row>
    <row r="34" spans="2:3" ht="15">
      <c r="B34" s="172" t="s">
        <v>86</v>
      </c>
      <c r="C34" s="172">
        <v>21.2</v>
      </c>
    </row>
    <row r="35" spans="2:3" ht="15">
      <c r="B35" s="172" t="s">
        <v>87</v>
      </c>
      <c r="C35" s="172">
        <v>22</v>
      </c>
    </row>
    <row r="36" spans="2:3" ht="15">
      <c r="B36" s="172" t="s">
        <v>88</v>
      </c>
      <c r="C36" s="172">
        <v>22.75</v>
      </c>
    </row>
    <row r="37" spans="2:3" ht="15">
      <c r="B37" s="172" t="s">
        <v>119</v>
      </c>
      <c r="C37" s="172">
        <v>0</v>
      </c>
    </row>
    <row r="38" spans="2:3" ht="15">
      <c r="B38" s="172" t="s">
        <v>89</v>
      </c>
      <c r="C38" s="172">
        <v>13</v>
      </c>
    </row>
    <row r="39" spans="2:3" ht="15">
      <c r="B39" s="172" t="s">
        <v>90</v>
      </c>
      <c r="C39" s="172">
        <v>14.5</v>
      </c>
    </row>
    <row r="40" spans="2:3" ht="15">
      <c r="B40" s="172" t="s">
        <v>91</v>
      </c>
      <c r="C40" s="172">
        <v>15.6</v>
      </c>
    </row>
    <row r="41" spans="2:3" ht="15">
      <c r="B41" s="172" t="s">
        <v>92</v>
      </c>
      <c r="C41" s="172">
        <v>18.3</v>
      </c>
    </row>
    <row r="42" spans="2:3" ht="15">
      <c r="B42" s="172" t="s">
        <v>93</v>
      </c>
      <c r="C42" s="172">
        <v>19.4</v>
      </c>
    </row>
    <row r="43" spans="2:3" ht="15">
      <c r="B43" s="172" t="s">
        <v>94</v>
      </c>
      <c r="C43" s="172">
        <v>20.2</v>
      </c>
    </row>
    <row r="44" spans="2:3" ht="15">
      <c r="B44" s="172" t="s">
        <v>95</v>
      </c>
      <c r="C44" s="172">
        <v>21.95</v>
      </c>
    </row>
    <row r="45" spans="2:3" ht="15">
      <c r="B45" s="172" t="s">
        <v>96</v>
      </c>
      <c r="C45" s="172">
        <v>22.75</v>
      </c>
    </row>
    <row r="46" spans="2:3" ht="15">
      <c r="B46" s="172" t="s">
        <v>97</v>
      </c>
      <c r="C46" s="172">
        <v>23.5</v>
      </c>
    </row>
    <row r="47" spans="2:3" ht="15">
      <c r="B47" s="172" t="s">
        <v>117</v>
      </c>
      <c r="C47" s="172">
        <v>0</v>
      </c>
    </row>
    <row r="48" spans="2:3" ht="15">
      <c r="B48" s="172" t="s">
        <v>98</v>
      </c>
      <c r="C48" s="172">
        <v>16</v>
      </c>
    </row>
    <row r="49" spans="2:3" ht="15">
      <c r="B49" s="172" t="s">
        <v>99</v>
      </c>
      <c r="C49" s="172">
        <v>17.5</v>
      </c>
    </row>
    <row r="50" spans="2:3" ht="15">
      <c r="B50" s="172" t="s">
        <v>100</v>
      </c>
      <c r="C50" s="172">
        <v>18.6</v>
      </c>
    </row>
    <row r="51" spans="2:3" ht="15">
      <c r="B51" s="172" t="s">
        <v>101</v>
      </c>
      <c r="C51" s="172">
        <v>21.3</v>
      </c>
    </row>
    <row r="52" spans="2:3" ht="15">
      <c r="B52" s="172" t="s">
        <v>102</v>
      </c>
      <c r="C52" s="172">
        <v>22.4</v>
      </c>
    </row>
    <row r="53" spans="2:3" ht="15">
      <c r="B53" s="172" t="s">
        <v>103</v>
      </c>
      <c r="C53" s="172">
        <v>23.2</v>
      </c>
    </row>
    <row r="54" spans="2:3" ht="15">
      <c r="B54" s="172" t="s">
        <v>104</v>
      </c>
      <c r="C54" s="172">
        <v>24.95</v>
      </c>
    </row>
    <row r="55" spans="2:3" ht="15">
      <c r="B55" s="172" t="s">
        <v>105</v>
      </c>
      <c r="C55" s="172">
        <v>25.75</v>
      </c>
    </row>
    <row r="56" spans="2:3" ht="15">
      <c r="B56" s="172" t="s">
        <v>106</v>
      </c>
      <c r="C56" s="172">
        <v>26.5</v>
      </c>
    </row>
    <row r="57" spans="2:3" ht="15">
      <c r="B57" s="172" t="s">
        <v>118</v>
      </c>
      <c r="C57" s="172">
        <v>0</v>
      </c>
    </row>
    <row r="58" spans="2:3" ht="15">
      <c r="B58" s="172" t="s">
        <v>107</v>
      </c>
      <c r="C58" s="172">
        <v>22.5</v>
      </c>
    </row>
    <row r="59" spans="2:3" ht="15">
      <c r="B59" s="172" t="s">
        <v>108</v>
      </c>
      <c r="C59" s="172">
        <v>24.1</v>
      </c>
    </row>
    <row r="60" spans="2:3" ht="15">
      <c r="B60" s="172" t="s">
        <v>109</v>
      </c>
      <c r="C60" s="172">
        <v>25.15</v>
      </c>
    </row>
    <row r="61" spans="2:3" ht="15">
      <c r="B61" s="172" t="s">
        <v>110</v>
      </c>
      <c r="C61" s="172">
        <v>27.1</v>
      </c>
    </row>
    <row r="62" spans="2:3" ht="15">
      <c r="B62" s="172" t="s">
        <v>111</v>
      </c>
      <c r="C62" s="172">
        <v>28.5</v>
      </c>
    </row>
    <row r="63" spans="2:3" ht="15">
      <c r="B63" s="172" t="s">
        <v>112</v>
      </c>
      <c r="C63" s="172">
        <v>29.9</v>
      </c>
    </row>
    <row r="64" spans="2:3" ht="15">
      <c r="B64" s="172" t="s">
        <v>113</v>
      </c>
      <c r="C64" s="172">
        <v>33.4</v>
      </c>
    </row>
    <row r="65" spans="2:3" ht="15">
      <c r="B65" s="172" t="s">
        <v>114</v>
      </c>
      <c r="C65" s="172">
        <v>34.2</v>
      </c>
    </row>
    <row r="66" spans="2:3" ht="15">
      <c r="B66" s="172" t="s">
        <v>115</v>
      </c>
      <c r="C66" s="172">
        <v>35.1</v>
      </c>
    </row>
  </sheetData>
  <sheetProtection password="CC3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Vanderhaeghen</dc:creator>
  <cp:keywords/>
  <dc:description/>
  <cp:lastModifiedBy>Ann</cp:lastModifiedBy>
  <cp:lastPrinted>2018-11-22T12:05:08Z</cp:lastPrinted>
  <dcterms:created xsi:type="dcterms:W3CDTF">2017-03-31T12:21:20Z</dcterms:created>
  <dcterms:modified xsi:type="dcterms:W3CDTF">2019-03-14T12:40:52Z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